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665" windowWidth="19320" windowHeight="11760" tabRatio="792" activeTab="0"/>
  </bookViews>
  <sheets>
    <sheet name="Builder" sheetId="1" r:id="rId1"/>
    <sheet name="Card" sheetId="2" r:id="rId2"/>
    <sheet name="Lookup Tables" sheetId="3" r:id="rId3"/>
    <sheet name="Dan'sPoint Costs" sheetId="4" state="hidden" r:id="rId4"/>
  </sheets>
  <definedNames>
    <definedName name="EXTRACT" localSheetId="1">'Card'!$C$44:$C$44</definedName>
    <definedName name="_xlnm.Print_Area" localSheetId="0">'Builder'!$A$1:$J$89</definedName>
    <definedName name="_xlnm.Print_Area" localSheetId="1">'Card'!$A$1:$AN$58</definedName>
    <definedName name="_xlnm.Print_Titles" localSheetId="0">'Builder'!$A:$B</definedName>
  </definedNames>
  <calcPr fullCalcOnLoad="1"/>
</workbook>
</file>

<file path=xl/comments1.xml><?xml version="1.0" encoding="utf-8"?>
<comments xmlns="http://schemas.openxmlformats.org/spreadsheetml/2006/main">
  <authors>
    <author>Jim Callahan</author>
    <author>Jim Callahan (hsqe)</author>
  </authors>
  <commentList>
    <comment ref="B22" authorId="0">
      <text>
        <r>
          <rPr>
            <sz val="9"/>
            <rFont val="Geneva"/>
            <family val="0"/>
          </rPr>
          <t>Orat is split into two cells because the Ranged Combat Calculation was adding the movement in incorrectly when there was no ranged combat.  Thanks to Devin for finding that one.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Morale:
</t>
        </r>
        <r>
          <rPr>
            <sz val="8"/>
            <rFont val="Tahoma"/>
            <family val="2"/>
          </rPr>
          <t>"-" and 10+ are synonomous for infantry. Personalities and Monsters should be given "-"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Type:
</t>
        </r>
        <r>
          <rPr>
            <sz val="8"/>
            <rFont val="Tahoma"/>
            <family val="2"/>
          </rPr>
          <t>When entering "Monster" Do not forget to give monsters size 2+ "Cause Fear" below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<sst xmlns="http://schemas.openxmlformats.org/spreadsheetml/2006/main" count="849" uniqueCount="165">
  <si>
    <t>Rabble</t>
  </si>
  <si>
    <t>Regeneration</t>
  </si>
  <si>
    <t>Trample</t>
  </si>
  <si>
    <t>N</t>
  </si>
  <si>
    <t>Undisciplined</t>
  </si>
  <si>
    <t>Cmd Dice</t>
  </si>
  <si>
    <t>1+</t>
  </si>
  <si>
    <t>Cmd Mod</t>
  </si>
  <si>
    <t>Movement:</t>
  </si>
  <si>
    <t>Defense:</t>
  </si>
  <si>
    <t>Army:</t>
  </si>
  <si>
    <t>Wounds:</t>
  </si>
  <si>
    <t>Morale:</t>
  </si>
  <si>
    <t>Unit Type:</t>
  </si>
  <si>
    <t>Cmd Dice:</t>
  </si>
  <si>
    <t>Magic Dice:</t>
  </si>
  <si>
    <t>specials:</t>
  </si>
  <si>
    <t>Horde</t>
  </si>
  <si>
    <t>Orat</t>
  </si>
  <si>
    <t>Drat</t>
  </si>
  <si>
    <t>SpOrat</t>
  </si>
  <si>
    <t>Skirmish</t>
  </si>
  <si>
    <t>Steady</t>
  </si>
  <si>
    <t>Swimmer</t>
  </si>
  <si>
    <t>Cost per stand</t>
  </si>
  <si>
    <t>MeBOR</t>
  </si>
  <si>
    <t>MiBOR</t>
  </si>
  <si>
    <t>Melee Dice</t>
  </si>
  <si>
    <t>Missile Dice</t>
  </si>
  <si>
    <t>missile</t>
  </si>
  <si>
    <t>melee</t>
  </si>
  <si>
    <t>Irresistable Charge</t>
  </si>
  <si>
    <t>cav or arty?</t>
  </si>
  <si>
    <t>Fallback</t>
  </si>
  <si>
    <t>Banner</t>
  </si>
  <si>
    <t>Feeble</t>
  </si>
  <si>
    <t>Quick</t>
  </si>
  <si>
    <t>Slow-Moving</t>
  </si>
  <si>
    <t>Unit</t>
  </si>
  <si>
    <t>Move</t>
  </si>
  <si>
    <t>Attack</t>
  </si>
  <si>
    <t>Defense</t>
  </si>
  <si>
    <t>Morale</t>
  </si>
  <si>
    <t>Special Modifiers</t>
  </si>
  <si>
    <t>Dwarven Crossbows</t>
  </si>
  <si>
    <t>3+</t>
  </si>
  <si>
    <t>D4</t>
  </si>
  <si>
    <t>D10</t>
  </si>
  <si>
    <t>Def.</t>
  </si>
  <si>
    <t>Mor.</t>
  </si>
  <si>
    <t>Nekkid Dwarves</t>
  </si>
  <si>
    <t>D8</t>
  </si>
  <si>
    <t>-</t>
  </si>
  <si>
    <t>2+</t>
  </si>
  <si>
    <t>BOR</t>
  </si>
  <si>
    <t>BDR</t>
  </si>
  <si>
    <t>Modifier</t>
  </si>
  <si>
    <t>D6</t>
  </si>
  <si>
    <t>D12</t>
  </si>
  <si>
    <t>6+</t>
  </si>
  <si>
    <t>5+</t>
  </si>
  <si>
    <t>4+</t>
  </si>
  <si>
    <t>BOR(melee)</t>
  </si>
  <si>
    <t>BOR(missile)</t>
  </si>
  <si>
    <t>Dwarven Pikes</t>
  </si>
  <si>
    <t>Boar-Riders</t>
  </si>
  <si>
    <t>Ram-Riders</t>
  </si>
  <si>
    <t>Mecha-Thingy</t>
  </si>
  <si>
    <t>Missile Range</t>
  </si>
  <si>
    <t>Fanatics</t>
  </si>
  <si>
    <t>Skirmishers</t>
  </si>
  <si>
    <t>Javeliners</t>
  </si>
  <si>
    <t>Great Wolves</t>
  </si>
  <si>
    <t>Pegasi</t>
  </si>
  <si>
    <t>2D8</t>
  </si>
  <si>
    <t>2D10</t>
  </si>
  <si>
    <t>2D4</t>
  </si>
  <si>
    <t>2D6</t>
  </si>
  <si>
    <t>2D12</t>
  </si>
  <si>
    <t>Wnd.</t>
  </si>
  <si>
    <t>Dwarf General</t>
  </si>
  <si>
    <t>Dwarf Captain</t>
  </si>
  <si>
    <t>Treeman</t>
  </si>
  <si>
    <t>Conan</t>
  </si>
  <si>
    <t>Giant Wolf</t>
  </si>
  <si>
    <t>Type</t>
  </si>
  <si>
    <t>Hero</t>
  </si>
  <si>
    <t>Cavalry</t>
  </si>
  <si>
    <t>Infantry</t>
  </si>
  <si>
    <t>Monster</t>
  </si>
  <si>
    <t>Magic</t>
  </si>
  <si>
    <t>Greatsword</t>
  </si>
  <si>
    <t>Army</t>
  </si>
  <si>
    <t>Irr. Charge</t>
  </si>
  <si>
    <t>Boreal</t>
  </si>
  <si>
    <t>Kilt &amp; Shield</t>
  </si>
  <si>
    <t>Warriors</t>
  </si>
  <si>
    <t>Horsemen</t>
  </si>
  <si>
    <t>War Leader</t>
  </si>
  <si>
    <t>War Mammoth</t>
  </si>
  <si>
    <t>Dwarf</t>
  </si>
  <si>
    <t>Wolfen</t>
  </si>
  <si>
    <t>Rune Priest</t>
  </si>
  <si>
    <t>Boar-Mortar</t>
  </si>
  <si>
    <t>Personality</t>
  </si>
  <si>
    <t>Command</t>
  </si>
  <si>
    <t>Undead</t>
  </si>
  <si>
    <t>Veteran</t>
  </si>
  <si>
    <t>fixarchers</t>
  </si>
  <si>
    <t>Artillery</t>
  </si>
  <si>
    <t>d6</t>
  </si>
  <si>
    <t>from the lookup tables spreadsheet cause I can't use it for validation</t>
  </si>
  <si>
    <t>d12</t>
  </si>
  <si>
    <t>d8</t>
  </si>
  <si>
    <t>d10</t>
  </si>
  <si>
    <t>d4</t>
  </si>
  <si>
    <t>2d6</t>
  </si>
  <si>
    <t>2d8</t>
  </si>
  <si>
    <t>Hunters</t>
  </si>
  <si>
    <t>Archers</t>
  </si>
  <si>
    <t>General</t>
  </si>
  <si>
    <t>Javelins</t>
  </si>
  <si>
    <t>Spears</t>
  </si>
  <si>
    <t>Horror</t>
  </si>
  <si>
    <t>Ignores Terrain</t>
  </si>
  <si>
    <t>Steadfast</t>
  </si>
  <si>
    <t>blah</t>
  </si>
  <si>
    <t>Chaotic</t>
  </si>
  <si>
    <t>Reckless</t>
  </si>
  <si>
    <t>Frenzy</t>
  </si>
  <si>
    <t>3D10</t>
  </si>
  <si>
    <t>3D12</t>
  </si>
  <si>
    <t>3D4</t>
  </si>
  <si>
    <t>3D6</t>
  </si>
  <si>
    <t>3D8</t>
  </si>
  <si>
    <t>Ranged:</t>
  </si>
  <si>
    <t>Melee:</t>
  </si>
  <si>
    <t>Magic Res:</t>
  </si>
  <si>
    <t>Tri-Cannon</t>
  </si>
  <si>
    <t>Shaman</t>
  </si>
  <si>
    <t>Swords3</t>
  </si>
  <si>
    <t>Swords1</t>
  </si>
  <si>
    <t>Missile 
Range</t>
  </si>
  <si>
    <t>7+</t>
  </si>
  <si>
    <t>8+</t>
  </si>
  <si>
    <t>9+</t>
  </si>
  <si>
    <t>Specials</t>
  </si>
  <si>
    <t>Magic Resistance</t>
  </si>
  <si>
    <t>Disciplined</t>
  </si>
  <si>
    <t>Fearless</t>
  </si>
  <si>
    <t>Cause Fear</t>
  </si>
  <si>
    <t>Forester</t>
  </si>
  <si>
    <t>Free-Firing</t>
  </si>
  <si>
    <t>Hesitant</t>
  </si>
  <si>
    <t>Impetuous</t>
  </si>
  <si>
    <t>Piercing</t>
  </si>
  <si>
    <t>Quick-Firing</t>
  </si>
  <si>
    <t>How to use this Spreadsheet</t>
  </si>
  <si>
    <t>Enter the values in the boxes at left</t>
  </si>
  <si>
    <t>Print the cards using the "Card" tab</t>
  </si>
  <si>
    <t>Ignore the lookup tables tab</t>
  </si>
  <si>
    <t>Movement</t>
  </si>
  <si>
    <t>Wounds</t>
  </si>
  <si>
    <t>Magic Dice</t>
  </si>
  <si>
    <t>v 1.2 ftm 1.0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</si>
</sst>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sz val="24"/>
      <name val="Arial Rounded MT Bold"/>
      <family val="0"/>
    </font>
    <font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2" fontId="0" fillId="0" borderId="13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 wrapText="1"/>
      <protection hidden="1"/>
    </xf>
    <xf numFmtId="2" fontId="1" fillId="0" borderId="14" xfId="0" applyNumberFormat="1" applyFont="1" applyFill="1" applyBorder="1" applyAlignment="1" applyProtection="1">
      <alignment horizontal="center"/>
      <protection hidden="1"/>
    </xf>
    <xf numFmtId="2" fontId="1" fillId="0" borderId="15" xfId="0" applyNumberFormat="1" applyFont="1" applyFill="1" applyBorder="1" applyAlignment="1" applyProtection="1">
      <alignment horizontal="center"/>
      <protection hidden="1"/>
    </xf>
    <xf numFmtId="2" fontId="1" fillId="0" borderId="16" xfId="0" applyNumberFormat="1" applyFont="1" applyFill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17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18" xfId="0" applyNumberFormat="1" applyFont="1" applyFill="1" applyBorder="1" applyAlignment="1" applyProtection="1">
      <alignment horizontal="center"/>
      <protection hidden="1"/>
    </xf>
    <xf numFmtId="2" fontId="1" fillId="0" borderId="19" xfId="0" applyNumberFormat="1" applyFont="1" applyFill="1" applyBorder="1" applyAlignment="1" applyProtection="1">
      <alignment horizontal="center"/>
      <protection hidden="1"/>
    </xf>
    <xf numFmtId="2" fontId="1" fillId="0" borderId="18" xfId="0" applyNumberFormat="1" applyFont="1" applyFill="1" applyBorder="1" applyAlignment="1" applyProtection="1">
      <alignment horizontal="center"/>
      <protection hidden="1"/>
    </xf>
    <xf numFmtId="2" fontId="1" fillId="0" borderId="20" xfId="0" applyNumberFormat="1" applyFont="1" applyFill="1" applyBorder="1" applyAlignment="1" applyProtection="1">
      <alignment horizontal="center"/>
      <protection hidden="1"/>
    </xf>
    <xf numFmtId="2" fontId="2" fillId="0" borderId="15" xfId="0" applyNumberFormat="1" applyFont="1" applyFill="1" applyBorder="1" applyAlignment="1" applyProtection="1">
      <alignment horizontal="center"/>
      <protection hidden="1"/>
    </xf>
    <xf numFmtId="2" fontId="1" fillId="0" borderId="21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0" fillId="34" borderId="23" xfId="0" applyFont="1" applyFill="1" applyBorder="1" applyAlignment="1" applyProtection="1">
      <alignment horizontal="left"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/>
      <protection locked="0"/>
    </xf>
    <xf numFmtId="0" fontId="1" fillId="35" borderId="30" xfId="0" applyFont="1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 applyProtection="1">
      <alignment horizontal="center"/>
      <protection/>
    </xf>
    <xf numFmtId="0" fontId="3" fillId="36" borderId="26" xfId="0" applyFont="1" applyFill="1" applyBorder="1" applyAlignment="1" applyProtection="1">
      <alignment horizontal="center"/>
      <protection/>
    </xf>
    <xf numFmtId="0" fontId="3" fillId="36" borderId="33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20" fontId="9" fillId="33" borderId="0" xfId="0" applyNumberFormat="1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20" fontId="10" fillId="33" borderId="0" xfId="0" applyNumberFormat="1" applyFont="1" applyFill="1" applyBorder="1" applyAlignment="1" applyProtection="1">
      <alignment horizontal="right"/>
      <protection/>
    </xf>
    <xf numFmtId="0" fontId="10" fillId="33" borderId="17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20" fontId="0" fillId="33" borderId="0" xfId="0" applyNumberFormat="1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0" borderId="28" xfId="0" applyNumberFormat="1" applyFont="1" applyFill="1" applyBorder="1" applyAlignment="1" applyProtection="1">
      <alignment horizontal="center" wrapText="1"/>
      <protection locked="0"/>
    </xf>
    <xf numFmtId="0" fontId="1" fillId="0" borderId="34" xfId="0" applyNumberFormat="1" applyFont="1" applyFill="1" applyBorder="1" applyAlignment="1" applyProtection="1">
      <alignment horizontal="center" wrapText="1"/>
      <protection locked="0"/>
    </xf>
    <xf numFmtId="0" fontId="1" fillId="0" borderId="35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19" xfId="0" applyFont="1" applyFill="1" applyBorder="1" applyAlignment="1" applyProtection="1">
      <alignment horizontal="center" vertical="center" textRotation="90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right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 textRotation="90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A89"/>
  <sheetViews>
    <sheetView tabSelected="1" zoomScalePageLayoutView="0" workbookViewId="0" topLeftCell="A1">
      <pane xSplit="2" ySplit="2" topLeftCell="C3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C11" sqref="C11"/>
    </sheetView>
  </sheetViews>
  <sheetFormatPr defaultColWidth="10.8515625" defaultRowHeight="12.75" outlineLevelRow="1"/>
  <cols>
    <col min="1" max="1" width="2.421875" style="7" customWidth="1"/>
    <col min="2" max="2" width="13.8515625" style="6" customWidth="1"/>
    <col min="3" max="10" width="8.8515625" style="6" customWidth="1"/>
    <col min="11" max="11" width="10.7109375" style="6" customWidth="1"/>
    <col min="12" max="12" width="10.7109375" style="8" customWidth="1"/>
    <col min="13" max="28" width="10.7109375" style="6" customWidth="1"/>
    <col min="29" max="16384" width="10.8515625" style="6" customWidth="1"/>
  </cols>
  <sheetData>
    <row r="1" spans="1:12" s="14" customFormat="1" ht="25.5" customHeight="1">
      <c r="A1" s="115"/>
      <c r="B1" s="9" t="s">
        <v>38</v>
      </c>
      <c r="C1" s="110"/>
      <c r="D1" s="111"/>
      <c r="E1" s="111"/>
      <c r="F1" s="111"/>
      <c r="G1" s="111"/>
      <c r="H1" s="111"/>
      <c r="I1" s="111"/>
      <c r="J1" s="112"/>
      <c r="L1" s="15"/>
    </row>
    <row r="2" spans="1:10" ht="13.5" thickBot="1">
      <c r="A2" s="116"/>
      <c r="B2" s="10" t="s">
        <v>92</v>
      </c>
      <c r="C2" s="73"/>
      <c r="D2" s="59"/>
      <c r="E2" s="59"/>
      <c r="F2" s="59"/>
      <c r="G2" s="59"/>
      <c r="H2" s="59"/>
      <c r="I2" s="59"/>
      <c r="J2" s="74"/>
    </row>
    <row r="3" spans="1:27" ht="13.5" thickBot="1">
      <c r="A3" s="116"/>
      <c r="B3" s="11" t="s">
        <v>85</v>
      </c>
      <c r="C3" s="68" t="s">
        <v>88</v>
      </c>
      <c r="D3" s="58" t="s">
        <v>88</v>
      </c>
      <c r="E3" s="58" t="s">
        <v>88</v>
      </c>
      <c r="F3" s="58" t="s">
        <v>88</v>
      </c>
      <c r="G3" s="58" t="s">
        <v>88</v>
      </c>
      <c r="H3" s="58" t="s">
        <v>88</v>
      </c>
      <c r="I3" s="58" t="s">
        <v>88</v>
      </c>
      <c r="J3" s="69" t="s">
        <v>88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41" customFormat="1" ht="13.5" thickBot="1">
      <c r="A4" s="116"/>
      <c r="B4" s="11" t="s">
        <v>161</v>
      </c>
      <c r="C4" s="68">
        <v>0</v>
      </c>
      <c r="D4" s="58">
        <v>0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69">
        <v>0</v>
      </c>
      <c r="L4" s="55" t="s">
        <v>157</v>
      </c>
      <c r="M4" s="56"/>
      <c r="N4" s="57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1:27" ht="12.75">
      <c r="A5" s="116"/>
      <c r="B5" s="12" t="s">
        <v>27</v>
      </c>
      <c r="C5" s="68" t="s">
        <v>52</v>
      </c>
      <c r="D5" s="58" t="s">
        <v>52</v>
      </c>
      <c r="E5" s="58" t="s">
        <v>52</v>
      </c>
      <c r="F5" s="58" t="s">
        <v>52</v>
      </c>
      <c r="G5" s="58" t="s">
        <v>52</v>
      </c>
      <c r="H5" s="58" t="s">
        <v>52</v>
      </c>
      <c r="I5" s="58" t="s">
        <v>52</v>
      </c>
      <c r="J5" s="69" t="s">
        <v>52</v>
      </c>
      <c r="L5" s="47" t="s">
        <v>158</v>
      </c>
      <c r="M5" s="48"/>
      <c r="N5" s="49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8"/>
    </row>
    <row r="6" spans="1:27" ht="12.75">
      <c r="A6" s="116"/>
      <c r="B6" s="12" t="s">
        <v>28</v>
      </c>
      <c r="C6" s="68" t="s">
        <v>52</v>
      </c>
      <c r="D6" s="58" t="s">
        <v>52</v>
      </c>
      <c r="E6" s="58" t="s">
        <v>52</v>
      </c>
      <c r="F6" s="58" t="s">
        <v>52</v>
      </c>
      <c r="G6" s="58" t="s">
        <v>52</v>
      </c>
      <c r="H6" s="58" t="s">
        <v>52</v>
      </c>
      <c r="I6" s="58" t="s">
        <v>52</v>
      </c>
      <c r="J6" s="69" t="s">
        <v>52</v>
      </c>
      <c r="L6" s="50" t="s">
        <v>159</v>
      </c>
      <c r="M6" s="16"/>
      <c r="N6" s="51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8"/>
    </row>
    <row r="7" spans="1:27" ht="13.5" thickBot="1">
      <c r="A7" s="116"/>
      <c r="B7" s="12" t="s">
        <v>68</v>
      </c>
      <c r="C7" s="68" t="s">
        <v>52</v>
      </c>
      <c r="D7" s="58" t="s">
        <v>52</v>
      </c>
      <c r="E7" s="58" t="s">
        <v>52</v>
      </c>
      <c r="F7" s="58" t="s">
        <v>52</v>
      </c>
      <c r="G7" s="58" t="s">
        <v>52</v>
      </c>
      <c r="H7" s="58" t="s">
        <v>52</v>
      </c>
      <c r="I7" s="58" t="s">
        <v>52</v>
      </c>
      <c r="J7" s="69" t="s">
        <v>52</v>
      </c>
      <c r="L7" s="52" t="s">
        <v>160</v>
      </c>
      <c r="M7" s="53"/>
      <c r="N7" s="54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8"/>
    </row>
    <row r="8" spans="1:27" ht="12.75">
      <c r="A8" s="116"/>
      <c r="B8" s="11" t="s">
        <v>41</v>
      </c>
      <c r="C8" s="6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69">
        <v>0</v>
      </c>
      <c r="L8" s="16"/>
      <c r="M8" s="16"/>
      <c r="N8" s="16" t="s">
        <v>164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8"/>
    </row>
    <row r="9" spans="1:27" ht="12.75">
      <c r="A9" s="116"/>
      <c r="B9" s="11" t="s">
        <v>162</v>
      </c>
      <c r="C9" s="6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69">
        <v>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8"/>
    </row>
    <row r="10" spans="1:27" ht="12.75">
      <c r="A10" s="116"/>
      <c r="B10" s="11" t="s">
        <v>42</v>
      </c>
      <c r="C10" s="68" t="s">
        <v>52</v>
      </c>
      <c r="D10" s="58" t="s">
        <v>52</v>
      </c>
      <c r="E10" s="58" t="s">
        <v>52</v>
      </c>
      <c r="F10" s="58" t="s">
        <v>52</v>
      </c>
      <c r="G10" s="58" t="s">
        <v>52</v>
      </c>
      <c r="H10" s="58" t="s">
        <v>52</v>
      </c>
      <c r="I10" s="58" t="s">
        <v>52</v>
      </c>
      <c r="J10" s="69" t="s">
        <v>52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8"/>
    </row>
    <row r="11" spans="1:27" ht="12.75">
      <c r="A11" s="116"/>
      <c r="B11" s="11" t="s">
        <v>5</v>
      </c>
      <c r="C11" s="68" t="s">
        <v>52</v>
      </c>
      <c r="D11" s="58" t="s">
        <v>52</v>
      </c>
      <c r="E11" s="58" t="s">
        <v>52</v>
      </c>
      <c r="F11" s="58" t="s">
        <v>52</v>
      </c>
      <c r="G11" s="58" t="s">
        <v>52</v>
      </c>
      <c r="H11" s="58" t="s">
        <v>52</v>
      </c>
      <c r="I11" s="58" t="s">
        <v>52</v>
      </c>
      <c r="J11" s="69" t="s">
        <v>52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8"/>
    </row>
    <row r="12" spans="1:27" ht="13.5" thickBot="1">
      <c r="A12" s="116"/>
      <c r="B12" s="11" t="s">
        <v>163</v>
      </c>
      <c r="C12" s="73" t="s">
        <v>52</v>
      </c>
      <c r="D12" s="59" t="s">
        <v>52</v>
      </c>
      <c r="E12" s="59" t="s">
        <v>52</v>
      </c>
      <c r="F12" s="59" t="s">
        <v>52</v>
      </c>
      <c r="G12" s="59" t="s">
        <v>52</v>
      </c>
      <c r="H12" s="59" t="s">
        <v>52</v>
      </c>
      <c r="I12" s="59" t="s">
        <v>52</v>
      </c>
      <c r="J12" s="74" t="s">
        <v>52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8"/>
    </row>
    <row r="13" spans="1:27" s="5" customFormat="1" ht="13.5" thickBot="1">
      <c r="A13" s="116"/>
      <c r="B13" s="13" t="s">
        <v>24</v>
      </c>
      <c r="C13" s="70">
        <f aca="true" t="shared" si="0" ref="C13:J13">ROUND(SQRT(C22*C23),0)</f>
        <v>0</v>
      </c>
      <c r="D13" s="71">
        <f t="shared" si="0"/>
        <v>0</v>
      </c>
      <c r="E13" s="71">
        <f t="shared" si="0"/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2">
        <f t="shared" si="0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8"/>
    </row>
    <row r="14" spans="1:27" s="23" customFormat="1" ht="12" customHeight="1" hidden="1" outlineLevel="1">
      <c r="A14" s="18"/>
      <c r="B14" s="19" t="s">
        <v>25</v>
      </c>
      <c r="C14" s="26">
        <f>VLOOKUP(C5,'Lookup Tables'!$A$2:$B$12,2)</f>
        <v>1</v>
      </c>
      <c r="D14" s="27">
        <f>VLOOKUP(D5,'Lookup Tables'!$A$2:$B$12,2)</f>
        <v>1</v>
      </c>
      <c r="E14" s="27">
        <f>VLOOKUP(E5,'Lookup Tables'!$A$2:$B$12,2)</f>
        <v>1</v>
      </c>
      <c r="F14" s="27">
        <f>VLOOKUP(F5,'Lookup Tables'!$A$2:$B$12,2)</f>
        <v>1</v>
      </c>
      <c r="G14" s="27">
        <f>VLOOKUP(G5,'Lookup Tables'!$A$2:$B$12,2)</f>
        <v>1</v>
      </c>
      <c r="H14" s="27">
        <f>VLOOKUP(H5,'Lookup Tables'!$A$2:$B$12,2)</f>
        <v>1</v>
      </c>
      <c r="I14" s="27">
        <f>VLOOKUP(I5,'Lookup Tables'!$A$2:$B$12,2)</f>
        <v>1</v>
      </c>
      <c r="J14" s="28">
        <f>VLOOKUP(J5,'Lookup Tables'!$A$2:$B$12,2)</f>
        <v>1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1:27" s="23" customFormat="1" ht="12.75" hidden="1" outlineLevel="1">
      <c r="A15" s="18"/>
      <c r="B15" s="19" t="s">
        <v>26</v>
      </c>
      <c r="C15" s="26">
        <f>VLOOKUP(C6,'Lookup Tables'!$I$2:$J$12,2)</f>
        <v>1</v>
      </c>
      <c r="D15" s="27">
        <f>VLOOKUP(D6,'Lookup Tables'!$I$2:$J$12,2)</f>
        <v>1</v>
      </c>
      <c r="E15" s="27">
        <f>VLOOKUP(E6,'Lookup Tables'!$I$2:$J$12,2)</f>
        <v>1</v>
      </c>
      <c r="F15" s="27">
        <f>VLOOKUP(F6,'Lookup Tables'!$I$2:$J$12,2)</f>
        <v>1</v>
      </c>
      <c r="G15" s="27">
        <f>VLOOKUP(G6,'Lookup Tables'!$I$2:$J$12,2)</f>
        <v>1</v>
      </c>
      <c r="H15" s="27">
        <f>VLOOKUP(H6,'Lookup Tables'!$I$2:$J$12,2)</f>
        <v>1</v>
      </c>
      <c r="I15" s="27">
        <f>VLOOKUP(I6,'Lookup Tables'!$I$2:$J$12,2)</f>
        <v>1</v>
      </c>
      <c r="J15" s="28">
        <f>VLOOKUP(J6,'Lookup Tables'!$I$2:$J$12,2)</f>
        <v>1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1:27" s="23" customFormat="1" ht="22.5" hidden="1" outlineLevel="1">
      <c r="A16" s="18"/>
      <c r="B16" s="19" t="s">
        <v>142</v>
      </c>
      <c r="C16" s="26">
        <f aca="true" t="shared" si="1" ref="C16:J16">IF(C7="-",0,C7)</f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>IF(H7="-",0,H7)</f>
        <v>0</v>
      </c>
      <c r="I16" s="27">
        <f t="shared" si="1"/>
        <v>0</v>
      </c>
      <c r="J16" s="28">
        <f t="shared" si="1"/>
        <v>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1:27" s="23" customFormat="1" ht="12.75" hidden="1" outlineLevel="1">
      <c r="A17" s="18"/>
      <c r="B17" s="29" t="s">
        <v>90</v>
      </c>
      <c r="C17" s="26">
        <f>VLOOKUP(C12,'Lookup Tables'!$G$2:$H$12,2)</f>
        <v>1</v>
      </c>
      <c r="D17" s="27">
        <f>VLOOKUP(D12,'Lookup Tables'!$G$2:$H$12,2)</f>
        <v>1</v>
      </c>
      <c r="E17" s="27">
        <f>VLOOKUP(E12,'Lookup Tables'!$G$2:$H$12,2)</f>
        <v>1</v>
      </c>
      <c r="F17" s="27">
        <f>VLOOKUP(F12,'Lookup Tables'!$G$2:$H$12,2)</f>
        <v>1</v>
      </c>
      <c r="G17" s="27">
        <f>VLOOKUP(G12,'Lookup Tables'!$G$2:$H$12,2)</f>
        <v>1</v>
      </c>
      <c r="H17" s="27">
        <f>VLOOKUP(H12,'Lookup Tables'!$G$2:$H$12,2)</f>
        <v>1</v>
      </c>
      <c r="I17" s="27">
        <f>VLOOKUP(I12,'Lookup Tables'!$G$2:$H$12,2)</f>
        <v>1</v>
      </c>
      <c r="J17" s="28">
        <f>VLOOKUP(J12,'Lookup Tables'!$G$2:$H$12,2)</f>
        <v>1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1:27" s="23" customFormat="1" ht="12.75" hidden="1" outlineLevel="1">
      <c r="A18" s="18"/>
      <c r="B18" s="29" t="s">
        <v>55</v>
      </c>
      <c r="C18" s="26">
        <f>VLOOKUP(C8,'Lookup Tables'!$C$2:$D$8,2)</f>
        <v>1</v>
      </c>
      <c r="D18" s="27">
        <f>VLOOKUP(D8,'Lookup Tables'!$C$2:$D$8,2)</f>
        <v>1</v>
      </c>
      <c r="E18" s="27">
        <f>VLOOKUP(E8,'Lookup Tables'!$C$2:$D$8,2)</f>
        <v>1</v>
      </c>
      <c r="F18" s="27">
        <f>VLOOKUP(F8,'Lookup Tables'!$C$2:$D$8,2)</f>
        <v>1</v>
      </c>
      <c r="G18" s="27">
        <f>VLOOKUP(G8,'Lookup Tables'!$C$2:$D$8,2)</f>
        <v>1</v>
      </c>
      <c r="H18" s="27">
        <f>VLOOKUP(H8,'Lookup Tables'!$C$2:$D$8,2)</f>
        <v>1</v>
      </c>
      <c r="I18" s="27">
        <f>VLOOKUP(I8,'Lookup Tables'!$C$2:$D$8,2)</f>
        <v>1</v>
      </c>
      <c r="J18" s="28">
        <f>VLOOKUP(J8,'Lookup Tables'!$C$2:$D$8,2)</f>
        <v>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1:27" s="23" customFormat="1" ht="12.75" hidden="1" outlineLevel="1">
      <c r="A19" s="18"/>
      <c r="B19" s="29" t="s">
        <v>49</v>
      </c>
      <c r="C19" s="26">
        <f>VLOOKUP(C10,'Lookup Tables'!$E$2:$F$19,2)</f>
        <v>1</v>
      </c>
      <c r="D19" s="27">
        <f>VLOOKUP(D10,'Lookup Tables'!$E$2:$F$19,2)</f>
        <v>1</v>
      </c>
      <c r="E19" s="27">
        <f>VLOOKUP(E10,'Lookup Tables'!$E$2:$F$19,2)</f>
        <v>1</v>
      </c>
      <c r="F19" s="27">
        <f>VLOOKUP(F10,'Lookup Tables'!$E$2:$F$19,2)</f>
        <v>1</v>
      </c>
      <c r="G19" s="27">
        <f>VLOOKUP(G10,'Lookup Tables'!$E$2:$F$19,2)</f>
        <v>1</v>
      </c>
      <c r="H19" s="27">
        <f>VLOOKUP(H10,'Lookup Tables'!$E$2:$F$19,2)</f>
        <v>1</v>
      </c>
      <c r="I19" s="27">
        <f>VLOOKUP(I10,'Lookup Tables'!$E$2:$F$19,2)</f>
        <v>1</v>
      </c>
      <c r="J19" s="28">
        <f>VLOOKUP(J10,'Lookup Tables'!$E$2:$F$19,2)</f>
        <v>1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1:27" s="23" customFormat="1" ht="13.5" hidden="1" outlineLevel="1" thickBot="1">
      <c r="A20" s="18"/>
      <c r="B20" s="30" t="s">
        <v>7</v>
      </c>
      <c r="C20" s="31">
        <f>VLOOKUP(C11,'Lookup Tables'!$O$2:$P$12,2)</f>
        <v>1</v>
      </c>
      <c r="D20" s="32">
        <f>VLOOKUP(D11,'Lookup Tables'!$O$2:$P$12,2)</f>
        <v>1</v>
      </c>
      <c r="E20" s="32">
        <f>VLOOKUP(E11,'Lookup Tables'!$O$2:$P$12,2)</f>
        <v>1</v>
      </c>
      <c r="F20" s="32">
        <f>VLOOKUP(F11,'Lookup Tables'!$O$2:$P$12,2)</f>
        <v>1</v>
      </c>
      <c r="G20" s="32">
        <f>VLOOKUP(G11,'Lookup Tables'!$O$2:$P$12,2)</f>
        <v>1</v>
      </c>
      <c r="H20" s="32">
        <f>VLOOKUP(H11,'Lookup Tables'!$O$2:$P$12,2)</f>
        <v>1</v>
      </c>
      <c r="I20" s="32">
        <f>VLOOKUP(I11,'Lookup Tables'!$O$2:$P$12,2)</f>
        <v>1</v>
      </c>
      <c r="J20" s="33">
        <f>VLOOKUP(J11,'Lookup Tables'!$O$2:$P$12,2)</f>
        <v>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1:27" s="23" customFormat="1" ht="12.75" hidden="1" outlineLevel="1">
      <c r="A21" s="18"/>
      <c r="B21" s="34" t="s">
        <v>32</v>
      </c>
      <c r="C21" s="20">
        <f aca="true" t="shared" si="2" ref="C21:J21">IF(C3="cavalry",2,IF(C3="artillery",1.25,1))</f>
        <v>1</v>
      </c>
      <c r="D21" s="21">
        <f t="shared" si="2"/>
        <v>1</v>
      </c>
      <c r="E21" s="21">
        <f t="shared" si="2"/>
        <v>1</v>
      </c>
      <c r="F21" s="21">
        <f t="shared" si="2"/>
        <v>1</v>
      </c>
      <c r="G21" s="21">
        <f t="shared" si="2"/>
        <v>1</v>
      </c>
      <c r="H21" s="21">
        <f>IF(H3="cavalry",2,IF(H3="artillery",1.25,1))</f>
        <v>1</v>
      </c>
      <c r="I21" s="21">
        <f t="shared" si="2"/>
        <v>1</v>
      </c>
      <c r="J21" s="22">
        <f t="shared" si="2"/>
        <v>1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1:27" s="23" customFormat="1" ht="12.75" hidden="1" outlineLevel="1">
      <c r="A22" s="18"/>
      <c r="B22" s="29" t="s">
        <v>18</v>
      </c>
      <c r="C22" s="26">
        <f>((C4+1)*C14+C25)*C24*C21*C17*C20</f>
        <v>1</v>
      </c>
      <c r="D22" s="26">
        <f aca="true" t="shared" si="3" ref="D22:J22">((D4+1)*D14+D25)*D24*D21*D17*D20</f>
        <v>1</v>
      </c>
      <c r="E22" s="26">
        <f t="shared" si="3"/>
        <v>1</v>
      </c>
      <c r="F22" s="26">
        <f t="shared" si="3"/>
        <v>1</v>
      </c>
      <c r="G22" s="26">
        <f t="shared" si="3"/>
        <v>1</v>
      </c>
      <c r="H22" s="26">
        <f t="shared" si="3"/>
        <v>1</v>
      </c>
      <c r="I22" s="26">
        <f t="shared" si="3"/>
        <v>1</v>
      </c>
      <c r="J22" s="35">
        <f t="shared" si="3"/>
        <v>1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/>
    </row>
    <row r="23" spans="1:27" s="23" customFormat="1" ht="12.75" hidden="1" outlineLevel="1">
      <c r="A23" s="18"/>
      <c r="B23" s="29" t="s">
        <v>19</v>
      </c>
      <c r="C23" s="26">
        <f>C18*C19*C9</f>
        <v>0</v>
      </c>
      <c r="D23" s="27">
        <f>D18*D19*D9</f>
        <v>0</v>
      </c>
      <c r="E23" s="27">
        <f aca="true" t="shared" si="4" ref="E23:J23">E18*E19*E9</f>
        <v>0</v>
      </c>
      <c r="F23" s="27">
        <f t="shared" si="4"/>
        <v>0</v>
      </c>
      <c r="G23" s="27">
        <f t="shared" si="4"/>
        <v>0</v>
      </c>
      <c r="H23" s="27">
        <f t="shared" si="4"/>
        <v>0</v>
      </c>
      <c r="I23" s="27">
        <f t="shared" si="4"/>
        <v>0</v>
      </c>
      <c r="J23" s="28">
        <f t="shared" si="4"/>
        <v>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</row>
    <row r="24" spans="1:27" s="23" customFormat="1" ht="12.75" hidden="1" outlineLevel="1">
      <c r="A24" s="18"/>
      <c r="B24" s="29" t="s">
        <v>20</v>
      </c>
      <c r="C24" s="26">
        <f>IF(PRODUCT(C26:C57)=1,1,PRODUCT(C26:C57))</f>
        <v>1</v>
      </c>
      <c r="D24" s="26">
        <f aca="true" t="shared" si="5" ref="D24:J24">IF(PRODUCT(D26:D57)=1,1,PRODUCT(D26:D57))</f>
        <v>1</v>
      </c>
      <c r="E24" s="26">
        <f t="shared" si="5"/>
        <v>1</v>
      </c>
      <c r="F24" s="26">
        <f t="shared" si="5"/>
        <v>1</v>
      </c>
      <c r="G24" s="26">
        <f t="shared" si="5"/>
        <v>1</v>
      </c>
      <c r="H24" s="26">
        <f>IF(PRODUCT(H26:H57)=1,1,PRODUCT(H26:H57))</f>
        <v>1</v>
      </c>
      <c r="I24" s="26">
        <f t="shared" si="5"/>
        <v>1</v>
      </c>
      <c r="J24" s="35">
        <f t="shared" si="5"/>
        <v>1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</row>
    <row r="25" spans="1:27" s="23" customFormat="1" ht="13.5" hidden="1" outlineLevel="1" thickBot="1">
      <c r="A25" s="18"/>
      <c r="B25" s="30" t="s">
        <v>108</v>
      </c>
      <c r="C25" s="31">
        <f aca="true" t="shared" si="6" ref="C25:J25">IF(C6&lt;&gt;"-",(C4+C16)*C15,0)</f>
        <v>0</v>
      </c>
      <c r="D25" s="32">
        <f t="shared" si="6"/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>IF(H6&lt;&gt;"-",(H4+H16)*H15,0)</f>
        <v>0</v>
      </c>
      <c r="I25" s="32">
        <f t="shared" si="6"/>
        <v>0</v>
      </c>
      <c r="J25" s="33">
        <f t="shared" si="6"/>
        <v>0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s="39" customFormat="1" ht="12" customHeight="1" hidden="1" outlineLevel="1">
      <c r="A26" s="36" t="s">
        <v>43</v>
      </c>
      <c r="B26" s="37" t="s">
        <v>34</v>
      </c>
      <c r="C26" s="38">
        <f>IF(C58="N",1,C19)</f>
        <v>1</v>
      </c>
      <c r="D26" s="38">
        <f aca="true" t="shared" si="7" ref="D26:J26">IF(D58="N",1,D19)</f>
        <v>1</v>
      </c>
      <c r="E26" s="38">
        <f t="shared" si="7"/>
        <v>1</v>
      </c>
      <c r="F26" s="38">
        <f t="shared" si="7"/>
        <v>1</v>
      </c>
      <c r="G26" s="38">
        <f t="shared" si="7"/>
        <v>1</v>
      </c>
      <c r="H26" s="38">
        <f t="shared" si="7"/>
        <v>1</v>
      </c>
      <c r="I26" s="38">
        <f t="shared" si="7"/>
        <v>1</v>
      </c>
      <c r="J26" s="38">
        <f t="shared" si="7"/>
        <v>1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</row>
    <row r="27" spans="1:27" s="39" customFormat="1" ht="12" customHeight="1" hidden="1" outlineLevel="1">
      <c r="A27" s="36"/>
      <c r="B27" s="37" t="s">
        <v>150</v>
      </c>
      <c r="C27" s="38">
        <f>IF(C59="N",1,VLOOKUP($B27,'Lookup Tables'!$K$2:$L$33,2))</f>
        <v>1</v>
      </c>
      <c r="D27" s="38">
        <f>IF(D59="N",1,VLOOKUP($B27,'Lookup Tables'!$K$2:$L$33,2))</f>
        <v>1</v>
      </c>
      <c r="E27" s="38">
        <f>IF(E59="N",1,VLOOKUP($B27,'Lookup Tables'!$K$2:$L$33,2))</f>
        <v>1</v>
      </c>
      <c r="F27" s="38">
        <f>IF(F59="N",1,VLOOKUP($B27,'Lookup Tables'!$K$2:$L$33,2))</f>
        <v>1</v>
      </c>
      <c r="G27" s="38">
        <f>IF(G59="N",1,VLOOKUP($B27,'Lookup Tables'!$K$2:$L$33,2))</f>
        <v>1</v>
      </c>
      <c r="H27" s="38">
        <f>IF(H59="N",1,VLOOKUP($B27,'Lookup Tables'!$K$2:$L$33,2))</f>
        <v>1</v>
      </c>
      <c r="I27" s="38">
        <f>IF(I59="N",1,VLOOKUP($B27,'Lookup Tables'!$K$2:$L$33,2))</f>
        <v>1</v>
      </c>
      <c r="J27" s="38">
        <f>IF(J59="N",1,VLOOKUP($B27,'Lookup Tables'!$K$2:$L$33,2))</f>
        <v>1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</row>
    <row r="28" spans="1:27" s="39" customFormat="1" ht="12.75" hidden="1" outlineLevel="1">
      <c r="A28" s="36"/>
      <c r="B28" s="37" t="s">
        <v>127</v>
      </c>
      <c r="C28" s="38">
        <f>IF(C60="N",1,VLOOKUP($B28,'Lookup Tables'!$K$2:$L$33,2))</f>
        <v>1</v>
      </c>
      <c r="D28" s="38">
        <f>IF(D60="N",1,VLOOKUP($B28,'Lookup Tables'!$K$2:$L$33,2))</f>
        <v>1</v>
      </c>
      <c r="E28" s="38">
        <f>IF(E60="N",1,VLOOKUP($B28,'Lookup Tables'!$K$2:$L$33,2))</f>
        <v>1</v>
      </c>
      <c r="F28" s="38">
        <f>IF(F60="N",1,VLOOKUP($B28,'Lookup Tables'!$K$2:$L$33,2))</f>
        <v>1</v>
      </c>
      <c r="G28" s="38">
        <f>IF(G60="N",1,VLOOKUP($B28,'Lookup Tables'!$K$2:$L$33,2))</f>
        <v>1</v>
      </c>
      <c r="H28" s="38">
        <f>IF(H60="N",1,VLOOKUP($B28,'Lookup Tables'!$K$2:$L$33,2))</f>
        <v>1</v>
      </c>
      <c r="I28" s="38">
        <f>IF(I60="N",1,VLOOKUP($B28,'Lookup Tables'!$K$2:$L$33,2))</f>
        <v>1</v>
      </c>
      <c r="J28" s="38">
        <f>IF(J60="N",1,VLOOKUP($B28,'Lookup Tables'!$K$2:$L$33,2))</f>
        <v>1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/>
    </row>
    <row r="29" spans="1:27" s="39" customFormat="1" ht="12.75" hidden="1" outlineLevel="1">
      <c r="A29" s="36"/>
      <c r="B29" s="37" t="s">
        <v>148</v>
      </c>
      <c r="C29" s="38">
        <f>IF(C61="N",1,VLOOKUP($B29,'Lookup Tables'!$K$2:$L$33,2))</f>
        <v>1</v>
      </c>
      <c r="D29" s="38">
        <f>IF(D61="N",1,VLOOKUP($B29,'Lookup Tables'!$K$2:$L$33,2))</f>
        <v>1</v>
      </c>
      <c r="E29" s="38">
        <f>IF(E61="N",1,VLOOKUP($B29,'Lookup Tables'!$K$2:$L$33,2))</f>
        <v>1</v>
      </c>
      <c r="F29" s="38">
        <f>IF(F61="N",1,VLOOKUP($B29,'Lookup Tables'!$K$2:$L$33,2))</f>
        <v>1</v>
      </c>
      <c r="G29" s="38">
        <f>IF(G61="N",1,VLOOKUP($B29,'Lookup Tables'!$K$2:$L$33,2))</f>
        <v>1</v>
      </c>
      <c r="H29" s="38">
        <f>IF(H61="N",1,VLOOKUP($B29,'Lookup Tables'!$K$2:$L$33,2))</f>
        <v>1</v>
      </c>
      <c r="I29" s="38">
        <f>IF(I61="N",1,VLOOKUP($B29,'Lookup Tables'!$K$2:$L$33,2))</f>
        <v>1</v>
      </c>
      <c r="J29" s="38">
        <f>IF(J61="N",1,VLOOKUP($B29,'Lookup Tables'!$K$2:$L$33,2))</f>
        <v>1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</row>
    <row r="30" spans="1:27" s="39" customFormat="1" ht="12.75" hidden="1" outlineLevel="1">
      <c r="A30" s="36"/>
      <c r="B30" s="37" t="s">
        <v>33</v>
      </c>
      <c r="C30" s="38">
        <f>IF(C62="N",1,VLOOKUP($B30,'Lookup Tables'!$K$2:$L$33,2))</f>
        <v>1</v>
      </c>
      <c r="D30" s="38">
        <f>IF(D62="N",1,VLOOKUP($B30,'Lookup Tables'!$K$2:$L$33,2))</f>
        <v>1</v>
      </c>
      <c r="E30" s="38">
        <f>IF(E62="N",1,VLOOKUP($B30,'Lookup Tables'!$K$2:$L$33,2))</f>
        <v>1</v>
      </c>
      <c r="F30" s="38">
        <f>IF(F62="N",1,VLOOKUP($B30,'Lookup Tables'!$K$2:$L$33,2))</f>
        <v>1</v>
      </c>
      <c r="G30" s="38">
        <f>IF(G62="N",1,VLOOKUP($B30,'Lookup Tables'!$K$2:$L$33,2))</f>
        <v>1</v>
      </c>
      <c r="H30" s="38">
        <f>IF(H62="N",1,VLOOKUP($B30,'Lookup Tables'!$K$2:$L$33,2))</f>
        <v>1</v>
      </c>
      <c r="I30" s="38">
        <f>IF(I62="N",1,VLOOKUP($B30,'Lookup Tables'!$K$2:$L$33,2))</f>
        <v>1</v>
      </c>
      <c r="J30" s="38">
        <f>IF(J62="N",1,VLOOKUP($B30,'Lookup Tables'!$K$2:$L$33,2))</f>
        <v>1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</row>
    <row r="31" spans="1:27" s="39" customFormat="1" ht="12.75" hidden="1" outlineLevel="1">
      <c r="A31" s="36"/>
      <c r="B31" s="37" t="s">
        <v>149</v>
      </c>
      <c r="C31" s="38">
        <f>IF(C63="N",1,VLOOKUP($B31,'Lookup Tables'!$K$2:$L$33,2))</f>
        <v>1</v>
      </c>
      <c r="D31" s="38">
        <f>IF(D63="N",1,VLOOKUP($B31,'Lookup Tables'!$K$2:$L$33,2))</f>
        <v>1</v>
      </c>
      <c r="E31" s="38">
        <f>IF(E63="N",1,VLOOKUP($B31,'Lookup Tables'!$K$2:$L$33,2))</f>
        <v>1</v>
      </c>
      <c r="F31" s="38">
        <f>IF(F63="N",1,VLOOKUP($B31,'Lookup Tables'!$K$2:$L$33,2))</f>
        <v>1</v>
      </c>
      <c r="G31" s="38">
        <f>IF(G63="N",1,VLOOKUP($B31,'Lookup Tables'!$K$2:$L$33,2))</f>
        <v>1</v>
      </c>
      <c r="H31" s="38">
        <f>IF(H63="N",1,VLOOKUP($B31,'Lookup Tables'!$K$2:$L$33,2))</f>
        <v>1</v>
      </c>
      <c r="I31" s="38">
        <f>IF(I63="N",1,VLOOKUP($B31,'Lookup Tables'!$K$2:$L$33,2))</f>
        <v>1</v>
      </c>
      <c r="J31" s="38">
        <f>IF(J63="N",1,VLOOKUP($B31,'Lookup Tables'!$K$2:$L$33,2))</f>
        <v>1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</row>
    <row r="32" spans="1:27" s="39" customFormat="1" ht="12.75" hidden="1" outlineLevel="1">
      <c r="A32" s="36"/>
      <c r="B32" s="37" t="s">
        <v>35</v>
      </c>
      <c r="C32" s="38">
        <f>IF(C64="N",1,VLOOKUP($B32,'Lookup Tables'!$K$2:$L$33,2))</f>
        <v>1</v>
      </c>
      <c r="D32" s="38">
        <f>IF(D64="N",1,VLOOKUP($B32,'Lookup Tables'!$K$2:$L$33,2))</f>
        <v>1</v>
      </c>
      <c r="E32" s="38">
        <f>IF(E64="N",1,VLOOKUP($B32,'Lookup Tables'!$K$2:$L$33,2))</f>
        <v>1</v>
      </c>
      <c r="F32" s="38">
        <f>IF(F64="N",1,VLOOKUP($B32,'Lookup Tables'!$K$2:$L$33,2))</f>
        <v>1</v>
      </c>
      <c r="G32" s="38">
        <f>IF(G64="N",1,VLOOKUP($B32,'Lookup Tables'!$K$2:$L$33,2))</f>
        <v>1</v>
      </c>
      <c r="H32" s="38">
        <f>IF(H64="N",1,VLOOKUP($B32,'Lookup Tables'!$K$2:$L$33,2))</f>
        <v>1</v>
      </c>
      <c r="I32" s="38">
        <f>IF(I64="N",1,VLOOKUP($B32,'Lookup Tables'!$K$2:$L$33,2))</f>
        <v>1</v>
      </c>
      <c r="J32" s="38">
        <f>IF(J64="N",1,VLOOKUP($B32,'Lookup Tables'!$K$2:$L$33,2))</f>
        <v>1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/>
    </row>
    <row r="33" spans="1:27" s="39" customFormat="1" ht="12.75" hidden="1" outlineLevel="1">
      <c r="A33" s="36"/>
      <c r="B33" s="37" t="s">
        <v>151</v>
      </c>
      <c r="C33" s="38">
        <f>IF(C65="N",1,VLOOKUP($B33,'Lookup Tables'!$K$2:$L$33,2))</f>
        <v>1</v>
      </c>
      <c r="D33" s="38">
        <f>IF(D65="N",1,VLOOKUP($B33,'Lookup Tables'!$K$2:$L$33,2))</f>
        <v>1</v>
      </c>
      <c r="E33" s="38">
        <f>IF(E65="N",1,VLOOKUP($B33,'Lookup Tables'!$K$2:$L$33,2))</f>
        <v>1</v>
      </c>
      <c r="F33" s="38">
        <f>IF(F65="N",1,VLOOKUP($B33,'Lookup Tables'!$K$2:$L$33,2))</f>
        <v>1</v>
      </c>
      <c r="G33" s="38">
        <f>IF(G65="N",1,VLOOKUP($B33,'Lookup Tables'!$K$2:$L$33,2))</f>
        <v>1</v>
      </c>
      <c r="H33" s="38">
        <f>IF(H65="N",1,VLOOKUP($B33,'Lookup Tables'!$K$2:$L$33,2))</f>
        <v>1</v>
      </c>
      <c r="I33" s="38">
        <f>IF(I65="N",1,VLOOKUP($B33,'Lookup Tables'!$K$2:$L$33,2))</f>
        <v>1</v>
      </c>
      <c r="J33" s="38">
        <f>IF(J65="N",1,VLOOKUP($B33,'Lookup Tables'!$K$2:$L$33,2))</f>
        <v>1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</row>
    <row r="34" spans="1:27" s="39" customFormat="1" ht="12.75" hidden="1" outlineLevel="1">
      <c r="A34" s="36"/>
      <c r="B34" s="37" t="s">
        <v>152</v>
      </c>
      <c r="C34" s="38">
        <f>IF(C66="N",1,VLOOKUP($B34,'Lookup Tables'!$K$2:$L$33,2))</f>
        <v>1</v>
      </c>
      <c r="D34" s="38">
        <f>IF(D66="N",1,VLOOKUP($B34,'Lookup Tables'!$K$2:$L$33,2))</f>
        <v>1</v>
      </c>
      <c r="E34" s="38">
        <f>IF(E66="N",1,VLOOKUP($B34,'Lookup Tables'!$K$2:$L$33,2))</f>
        <v>1</v>
      </c>
      <c r="F34" s="38">
        <f>IF(F66="N",1,VLOOKUP($B34,'Lookup Tables'!$K$2:$L$33,2))</f>
        <v>1</v>
      </c>
      <c r="G34" s="38">
        <f>IF(G66="N",1,VLOOKUP($B34,'Lookup Tables'!$K$2:$L$33,2))</f>
        <v>1</v>
      </c>
      <c r="H34" s="38">
        <f>IF(H66="N",1,VLOOKUP($B34,'Lookup Tables'!$K$2:$L$33,2))</f>
        <v>1</v>
      </c>
      <c r="I34" s="38">
        <f>IF(I66="N",1,VLOOKUP($B34,'Lookup Tables'!$K$2:$L$33,2))</f>
        <v>1</v>
      </c>
      <c r="J34" s="38">
        <f>IF(J66="N",1,VLOOKUP($B34,'Lookup Tables'!$K$2:$L$33,2))</f>
        <v>1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</row>
    <row r="35" spans="1:27" s="39" customFormat="1" ht="12.75" hidden="1" outlineLevel="1">
      <c r="A35" s="36"/>
      <c r="B35" s="37" t="s">
        <v>129</v>
      </c>
      <c r="C35" s="38">
        <f>IF(C67="N",1,VLOOKUP($B35,'Lookup Tables'!$K$2:$L$33,2))</f>
        <v>1</v>
      </c>
      <c r="D35" s="38">
        <f>IF(D67="N",1,VLOOKUP($B35,'Lookup Tables'!$K$2:$L$33,2))</f>
        <v>1</v>
      </c>
      <c r="E35" s="38">
        <f>IF(E67="N",1,VLOOKUP($B35,'Lookup Tables'!$K$2:$L$33,2))</f>
        <v>1</v>
      </c>
      <c r="F35" s="38">
        <f>IF(F67="N",1,VLOOKUP($B35,'Lookup Tables'!$K$2:$L$33,2))</f>
        <v>1</v>
      </c>
      <c r="G35" s="38">
        <f>IF(G67="N",1,VLOOKUP($B35,'Lookup Tables'!$K$2:$L$33,2))</f>
        <v>1</v>
      </c>
      <c r="H35" s="38">
        <f>IF(H67="N",1,VLOOKUP($B35,'Lookup Tables'!$K$2:$L$33,2))</f>
        <v>1</v>
      </c>
      <c r="I35" s="38">
        <f>IF(I67="N",1,VLOOKUP($B35,'Lookup Tables'!$K$2:$L$33,2))</f>
        <v>1</v>
      </c>
      <c r="J35" s="38">
        <f>IF(J67="N",1,VLOOKUP($B35,'Lookup Tables'!$K$2:$L$33,2))</f>
        <v>1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</row>
    <row r="36" spans="1:27" s="39" customFormat="1" ht="12.75" hidden="1" outlineLevel="1">
      <c r="A36" s="36"/>
      <c r="B36" s="37" t="s">
        <v>153</v>
      </c>
      <c r="C36" s="38">
        <f>IF(C68="N",1,VLOOKUP($B36,'Lookup Tables'!$K$2:$L$33,2))</f>
        <v>1</v>
      </c>
      <c r="D36" s="38">
        <f>IF(D68="N",1,VLOOKUP($B36,'Lookup Tables'!$K$2:$L$33,2))</f>
        <v>1</v>
      </c>
      <c r="E36" s="38">
        <f>IF(E68="N",1,VLOOKUP($B36,'Lookup Tables'!$K$2:$L$33,2))</f>
        <v>1</v>
      </c>
      <c r="F36" s="38">
        <f>IF(F68="N",1,VLOOKUP($B36,'Lookup Tables'!$K$2:$L$33,2))</f>
        <v>1</v>
      </c>
      <c r="G36" s="38">
        <f>IF(G68="N",1,VLOOKUP($B36,'Lookup Tables'!$K$2:$L$33,2))</f>
        <v>1</v>
      </c>
      <c r="H36" s="38">
        <f>IF(H68="N",1,VLOOKUP($B36,'Lookup Tables'!$K$2:$L$33,2))</f>
        <v>1</v>
      </c>
      <c r="I36" s="38">
        <f>IF(I68="N",1,VLOOKUP($B36,'Lookup Tables'!$K$2:$L$33,2))</f>
        <v>1</v>
      </c>
      <c r="J36" s="38">
        <f>IF(J68="N",1,VLOOKUP($B36,'Lookup Tables'!$K$2:$L$33,2))</f>
        <v>1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/>
    </row>
    <row r="37" spans="1:27" s="39" customFormat="1" ht="12.75" hidden="1" outlineLevel="1">
      <c r="A37" s="36"/>
      <c r="B37" s="37" t="s">
        <v>17</v>
      </c>
      <c r="C37" s="38">
        <f>IF(C69="N",1,VLOOKUP($B37,'Lookup Tables'!$K$2:$L$33,2))</f>
        <v>1</v>
      </c>
      <c r="D37" s="38">
        <f>IF(D69="N",1,VLOOKUP($B37,'Lookup Tables'!$K$2:$L$33,2))</f>
        <v>1</v>
      </c>
      <c r="E37" s="38">
        <f>IF(E69="N",1,VLOOKUP($B37,'Lookup Tables'!$K$2:$L$33,2))</f>
        <v>1</v>
      </c>
      <c r="F37" s="38">
        <f>IF(F69="N",1,VLOOKUP($B37,'Lookup Tables'!$K$2:$L$33,2))</f>
        <v>1</v>
      </c>
      <c r="G37" s="38">
        <f>IF(G69="N",1,VLOOKUP($B37,'Lookup Tables'!$K$2:$L$33,2))</f>
        <v>1</v>
      </c>
      <c r="H37" s="38">
        <f>IF(H69="N",1,VLOOKUP($B37,'Lookup Tables'!$K$2:$L$33,2))</f>
        <v>1</v>
      </c>
      <c r="I37" s="38">
        <f>IF(I69="N",1,VLOOKUP($B37,'Lookup Tables'!$K$2:$L$33,2))</f>
        <v>1</v>
      </c>
      <c r="J37" s="38">
        <f>IF(J69="N",1,VLOOKUP($B37,'Lookup Tables'!$K$2:$L$33,2))</f>
        <v>1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5"/>
    </row>
    <row r="38" spans="1:27" s="39" customFormat="1" ht="12.75" hidden="1" outlineLevel="1">
      <c r="A38" s="36"/>
      <c r="B38" s="37" t="s">
        <v>123</v>
      </c>
      <c r="C38" s="38">
        <f>IF(C70="N",1,VLOOKUP($B38,'Lookup Tables'!$K$2:$L$33,2))</f>
        <v>1</v>
      </c>
      <c r="D38" s="38">
        <f>IF(D70="N",1,VLOOKUP($B38,'Lookup Tables'!$K$2:$L$33,2))</f>
        <v>1</v>
      </c>
      <c r="E38" s="38">
        <f>IF(E70="N",1,VLOOKUP($B38,'Lookup Tables'!$K$2:$L$33,2))</f>
        <v>1</v>
      </c>
      <c r="F38" s="38">
        <f>IF(F70="N",1,VLOOKUP($B38,'Lookup Tables'!$K$2:$L$33,2))</f>
        <v>1</v>
      </c>
      <c r="G38" s="38">
        <f>IF(G70="N",1,VLOOKUP($B38,'Lookup Tables'!$K$2:$L$33,2))</f>
        <v>1</v>
      </c>
      <c r="H38" s="38">
        <f>IF(H70="N",1,VLOOKUP($B38,'Lookup Tables'!$K$2:$L$33,2))</f>
        <v>1</v>
      </c>
      <c r="I38" s="38">
        <f>IF(I70="N",1,VLOOKUP($B38,'Lookup Tables'!$K$2:$L$33,2))</f>
        <v>1</v>
      </c>
      <c r="J38" s="38">
        <f>IF(J70="N",1,VLOOKUP($B38,'Lookup Tables'!$K$2:$L$33,2))</f>
        <v>1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5"/>
    </row>
    <row r="39" spans="1:27" s="39" customFormat="1" ht="12.75" hidden="1" outlineLevel="1">
      <c r="A39" s="36"/>
      <c r="B39" s="37" t="s">
        <v>124</v>
      </c>
      <c r="C39" s="38">
        <f>IF(C71="N",1,VLOOKUP($B39,'Lookup Tables'!$K$2:$L$33,2))</f>
        <v>1</v>
      </c>
      <c r="D39" s="38">
        <f>IF(D71="N",1,VLOOKUP($B39,'Lookup Tables'!$K$2:$L$33,2))</f>
        <v>1</v>
      </c>
      <c r="E39" s="38">
        <f>IF(E71="N",1,VLOOKUP($B39,'Lookup Tables'!$K$2:$L$33,2))</f>
        <v>1</v>
      </c>
      <c r="F39" s="38">
        <f>IF(F71="N",1,VLOOKUP($B39,'Lookup Tables'!$K$2:$L$33,2))</f>
        <v>1</v>
      </c>
      <c r="G39" s="38">
        <f>IF(G71="N",1,VLOOKUP($B39,'Lookup Tables'!$K$2:$L$33,2))</f>
        <v>1</v>
      </c>
      <c r="H39" s="38">
        <f>IF(H71="N",1,VLOOKUP($B39,'Lookup Tables'!$K$2:$L$33,2))</f>
        <v>1</v>
      </c>
      <c r="I39" s="38">
        <f>IF(I71="N",1,VLOOKUP($B39,'Lookup Tables'!$K$2:$L$33,2))</f>
        <v>1</v>
      </c>
      <c r="J39" s="38">
        <f>IF(J71="N",1,VLOOKUP($B39,'Lookup Tables'!$K$2:$L$33,2))</f>
        <v>1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</row>
    <row r="40" spans="1:27" s="39" customFormat="1" ht="12.75" hidden="1" outlineLevel="1">
      <c r="A40" s="36"/>
      <c r="B40" s="37" t="s">
        <v>154</v>
      </c>
      <c r="C40" s="38">
        <f>IF(C72="N",1,VLOOKUP($B40,'Lookup Tables'!$K$2:$L$33,2))</f>
        <v>1</v>
      </c>
      <c r="D40" s="38">
        <f>IF(D72="N",1,VLOOKUP($B40,'Lookup Tables'!$K$2:$L$33,2))</f>
        <v>1</v>
      </c>
      <c r="E40" s="38">
        <f>IF(E72="N",1,VLOOKUP($B40,'Lookup Tables'!$K$2:$L$33,2))</f>
        <v>1</v>
      </c>
      <c r="F40" s="38">
        <f>IF(F72="N",1,VLOOKUP($B40,'Lookup Tables'!$K$2:$L$33,2))</f>
        <v>1</v>
      </c>
      <c r="G40" s="38">
        <f>IF(G72="N",1,VLOOKUP($B40,'Lookup Tables'!$K$2:$L$33,2))</f>
        <v>1</v>
      </c>
      <c r="H40" s="38">
        <f>IF(H72="N",1,VLOOKUP($B40,'Lookup Tables'!$K$2:$L$33,2))</f>
        <v>1</v>
      </c>
      <c r="I40" s="38">
        <f>IF(I72="N",1,VLOOKUP($B40,'Lookup Tables'!$K$2:$L$33,2))</f>
        <v>1</v>
      </c>
      <c r="J40" s="38">
        <f>IF(J72="N",1,VLOOKUP($B40,'Lookup Tables'!$K$2:$L$33,2))</f>
        <v>1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5"/>
    </row>
    <row r="41" spans="1:27" s="39" customFormat="1" ht="22.5" hidden="1" outlineLevel="1">
      <c r="A41" s="36"/>
      <c r="B41" s="40" t="s">
        <v>31</v>
      </c>
      <c r="C41" s="38">
        <f>IF(C73="N",1,VLOOKUP($B41,'Lookup Tables'!$K$2:$L$33,2))</f>
        <v>1</v>
      </c>
      <c r="D41" s="38">
        <f>IF(D73="N",1,VLOOKUP($B41,'Lookup Tables'!$K$2:$L$33,2))</f>
        <v>1</v>
      </c>
      <c r="E41" s="38">
        <f>IF(E73="N",1,VLOOKUP($B41,'Lookup Tables'!$K$2:$L$33,2))</f>
        <v>1</v>
      </c>
      <c r="F41" s="38">
        <f>IF(F73="N",1,VLOOKUP($B41,'Lookup Tables'!$K$2:$L$33,2))</f>
        <v>1</v>
      </c>
      <c r="G41" s="38">
        <f>IF(G73="N",1,VLOOKUP($B41,'Lookup Tables'!$K$2:$L$33,2))</f>
        <v>1</v>
      </c>
      <c r="H41" s="38">
        <f>IF(H73="N",1,VLOOKUP($B41,'Lookup Tables'!$K$2:$L$33,2))</f>
        <v>1</v>
      </c>
      <c r="I41" s="38">
        <f>IF(I73="N",1,VLOOKUP($B41,'Lookup Tables'!$K$2:$L$33,2))</f>
        <v>1</v>
      </c>
      <c r="J41" s="38">
        <f>IF(J73="N",1,VLOOKUP($B41,'Lookup Tables'!$K$2:$L$33,2))</f>
        <v>1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</row>
    <row r="42" spans="1:27" s="39" customFormat="1" ht="12.75" hidden="1" outlineLevel="1">
      <c r="A42" s="36"/>
      <c r="B42" s="40" t="s">
        <v>147</v>
      </c>
      <c r="C42" s="38">
        <f>IF(C74=0,1,1.5*C74)</f>
        <v>1</v>
      </c>
      <c r="D42" s="38">
        <f aca="true" t="shared" si="8" ref="D42:J42">IF(D74=0,1,1.5*D74)</f>
        <v>1</v>
      </c>
      <c r="E42" s="38">
        <f t="shared" si="8"/>
        <v>1</v>
      </c>
      <c r="F42" s="38">
        <f t="shared" si="8"/>
        <v>1</v>
      </c>
      <c r="G42" s="38">
        <f t="shared" si="8"/>
        <v>1</v>
      </c>
      <c r="H42" s="38">
        <f t="shared" si="8"/>
        <v>1</v>
      </c>
      <c r="I42" s="38">
        <f t="shared" si="8"/>
        <v>1</v>
      </c>
      <c r="J42" s="38">
        <f t="shared" si="8"/>
        <v>1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5"/>
    </row>
    <row r="43" spans="1:27" s="39" customFormat="1" ht="12.75" hidden="1" outlineLevel="1">
      <c r="A43" s="36"/>
      <c r="B43" s="37" t="s">
        <v>155</v>
      </c>
      <c r="C43" s="38">
        <f>IF(C75="N",1,VLOOKUP($B43,'Lookup Tables'!$K$2:$L$33,2))</f>
        <v>1</v>
      </c>
      <c r="D43" s="38">
        <f>IF(D75="N",1,VLOOKUP($B43,'Lookup Tables'!$K$2:$L$33,2))</f>
        <v>1</v>
      </c>
      <c r="E43" s="38">
        <f>IF(E75="N",1,VLOOKUP($B43,'Lookup Tables'!$K$2:$L$33,2))</f>
        <v>1</v>
      </c>
      <c r="F43" s="38">
        <f>IF(F75="N",1,VLOOKUP($B43,'Lookup Tables'!$K$2:$L$33,2))</f>
        <v>1</v>
      </c>
      <c r="G43" s="38">
        <f>IF(G75="N",1,VLOOKUP($B43,'Lookup Tables'!$K$2:$L$33,2))</f>
        <v>1</v>
      </c>
      <c r="H43" s="38">
        <f>IF(H75="N",1,VLOOKUP($B43,'Lookup Tables'!$K$2:$L$33,2))</f>
        <v>1</v>
      </c>
      <c r="I43" s="38">
        <f>IF(I75="N",1,VLOOKUP($B43,'Lookup Tables'!$K$2:$L$33,2))</f>
        <v>1</v>
      </c>
      <c r="J43" s="38">
        <f>IF(J75="N",1,VLOOKUP($B43,'Lookup Tables'!$K$2:$L$33,2))</f>
        <v>1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5"/>
    </row>
    <row r="44" spans="1:27" s="39" customFormat="1" ht="12.75" hidden="1" outlineLevel="1">
      <c r="A44" s="36"/>
      <c r="B44" s="37" t="s">
        <v>36</v>
      </c>
      <c r="C44" s="38">
        <f>IF(C76="N",1,VLOOKUP($B44,'Lookup Tables'!$K$2:$L$33,2))</f>
        <v>1</v>
      </c>
      <c r="D44" s="38">
        <f>IF(D76="N",1,VLOOKUP($B44,'Lookup Tables'!$K$2:$L$33,2))</f>
        <v>1</v>
      </c>
      <c r="E44" s="38">
        <f>IF(E76="N",1,VLOOKUP($B44,'Lookup Tables'!$K$2:$L$33,2))</f>
        <v>1</v>
      </c>
      <c r="F44" s="38">
        <f>IF(F76="N",1,VLOOKUP($B44,'Lookup Tables'!$K$2:$L$33,2))</f>
        <v>1</v>
      </c>
      <c r="G44" s="38">
        <f>IF(G76="N",1,VLOOKUP($B44,'Lookup Tables'!$K$2:$L$33,2))</f>
        <v>1</v>
      </c>
      <c r="H44" s="38">
        <f>IF(H76="N",1,VLOOKUP($B44,'Lookup Tables'!$K$2:$L$33,2))</f>
        <v>1</v>
      </c>
      <c r="I44" s="38">
        <f>IF(I76="N",1,VLOOKUP($B44,'Lookup Tables'!$K$2:$L$33,2))</f>
        <v>1</v>
      </c>
      <c r="J44" s="38">
        <f>IF(J76="N",1,VLOOKUP($B44,'Lookup Tables'!$K$2:$L$33,2))</f>
        <v>1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/>
    </row>
    <row r="45" spans="1:27" s="39" customFormat="1" ht="12.75" hidden="1" outlineLevel="1">
      <c r="A45" s="36"/>
      <c r="B45" s="37" t="s">
        <v>156</v>
      </c>
      <c r="C45" s="38">
        <f>IF(C77="N",1,VLOOKUP($B45,'Lookup Tables'!$K$2:$L$33,2))</f>
        <v>1</v>
      </c>
      <c r="D45" s="38">
        <f>IF(D77="N",1,VLOOKUP($B45,'Lookup Tables'!$K$2:$L$33,2))</f>
        <v>1</v>
      </c>
      <c r="E45" s="38">
        <f>IF(E77="N",1,VLOOKUP($B45,'Lookup Tables'!$K$2:$L$33,2))</f>
        <v>1</v>
      </c>
      <c r="F45" s="38">
        <f>IF(F77="N",1,VLOOKUP($B45,'Lookup Tables'!$K$2:$L$33,2))</f>
        <v>1</v>
      </c>
      <c r="G45" s="38">
        <f>IF(G77="N",1,VLOOKUP($B45,'Lookup Tables'!$K$2:$L$33,2))</f>
        <v>1</v>
      </c>
      <c r="H45" s="38">
        <f>IF(H77="N",1,VLOOKUP($B45,'Lookup Tables'!$K$2:$L$33,2))</f>
        <v>1</v>
      </c>
      <c r="I45" s="38">
        <f>IF(I77="N",1,VLOOKUP($B45,'Lookup Tables'!$K$2:$L$33,2))</f>
        <v>1</v>
      </c>
      <c r="J45" s="38">
        <f>IF(J77="N",1,VLOOKUP($B45,'Lookup Tables'!$K$2:$L$33,2))</f>
        <v>1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</row>
    <row r="46" spans="1:27" s="39" customFormat="1" ht="12.75" hidden="1" outlineLevel="1">
      <c r="A46" s="36"/>
      <c r="B46" s="37" t="s">
        <v>0</v>
      </c>
      <c r="C46" s="38">
        <f>IF(C78="N",1,VLOOKUP($B46,'Lookup Tables'!$K$2:$L$33,2))</f>
        <v>1</v>
      </c>
      <c r="D46" s="38">
        <f>IF(D78="N",1,VLOOKUP($B46,'Lookup Tables'!$K$2:$L$33,2))</f>
        <v>1</v>
      </c>
      <c r="E46" s="38">
        <f>IF(E78="N",1,VLOOKUP($B46,'Lookup Tables'!$K$2:$L$33,2))</f>
        <v>1</v>
      </c>
      <c r="F46" s="38">
        <f>IF(F78="N",1,VLOOKUP($B46,'Lookup Tables'!$K$2:$L$33,2))</f>
        <v>1</v>
      </c>
      <c r="G46" s="38">
        <f>IF(G78="N",1,VLOOKUP($B46,'Lookup Tables'!$K$2:$L$33,2))</f>
        <v>1</v>
      </c>
      <c r="H46" s="38">
        <f>IF(H78="N",1,VLOOKUP($B46,'Lookup Tables'!$K$2:$L$33,2))</f>
        <v>1</v>
      </c>
      <c r="I46" s="38">
        <f>IF(I78="N",1,VLOOKUP($B46,'Lookup Tables'!$K$2:$L$33,2))</f>
        <v>1</v>
      </c>
      <c r="J46" s="38">
        <f>IF(J78="N",1,VLOOKUP($B46,'Lookup Tables'!$K$2:$L$33,2))</f>
        <v>1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5"/>
    </row>
    <row r="47" spans="1:27" s="39" customFormat="1" ht="12.75" hidden="1" outlineLevel="1">
      <c r="A47" s="36"/>
      <c r="B47" s="37" t="s">
        <v>128</v>
      </c>
      <c r="C47" s="38">
        <f>IF(C79="N",1,VLOOKUP($B47,'Lookup Tables'!$K$2:$L$33,2))</f>
        <v>1</v>
      </c>
      <c r="D47" s="38">
        <f>IF(D79="N",1,VLOOKUP($B47,'Lookup Tables'!$K$2:$L$33,2))</f>
        <v>1</v>
      </c>
      <c r="E47" s="38">
        <f>IF(E79="N",1,VLOOKUP($B47,'Lookup Tables'!$K$2:$L$33,2))</f>
        <v>1</v>
      </c>
      <c r="F47" s="38">
        <f>IF(F79="N",1,VLOOKUP($B47,'Lookup Tables'!$K$2:$L$33,2))</f>
        <v>1</v>
      </c>
      <c r="G47" s="38">
        <f>IF(G79="N",1,VLOOKUP($B47,'Lookup Tables'!$K$2:$L$33,2))</f>
        <v>1</v>
      </c>
      <c r="H47" s="38">
        <f>IF(H79="N",1,VLOOKUP($B47,'Lookup Tables'!$K$2:$L$33,2))</f>
        <v>1</v>
      </c>
      <c r="I47" s="38">
        <f>IF(I79="N",1,VLOOKUP($B47,'Lookup Tables'!$K$2:$L$33,2))</f>
        <v>1</v>
      </c>
      <c r="J47" s="38">
        <f>IF(J79="N",1,VLOOKUP($B47,'Lookup Tables'!$K$2:$L$33,2))</f>
        <v>1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5"/>
    </row>
    <row r="48" spans="1:27" s="39" customFormat="1" ht="12.75" hidden="1" outlineLevel="1">
      <c r="A48" s="36"/>
      <c r="B48" s="37" t="s">
        <v>1</v>
      </c>
      <c r="C48" s="38">
        <f>IF(C80="N",1,VLOOKUP($B48,'Lookup Tables'!$K$2:$L$33,2))</f>
        <v>1</v>
      </c>
      <c r="D48" s="38">
        <f>IF(D80="N",1,VLOOKUP($B48,'Lookup Tables'!$K$2:$L$33,2))</f>
        <v>1</v>
      </c>
      <c r="E48" s="38">
        <f>IF(E80="N",1,VLOOKUP($B48,'Lookup Tables'!$K$2:$L$33,2))</f>
        <v>1</v>
      </c>
      <c r="F48" s="38">
        <f>IF(F80="N",1,VLOOKUP($B48,'Lookup Tables'!$K$2:$L$33,2))</f>
        <v>1</v>
      </c>
      <c r="G48" s="38">
        <f>IF(G80="N",1,VLOOKUP($B48,'Lookup Tables'!$K$2:$L$33,2))</f>
        <v>1</v>
      </c>
      <c r="H48" s="38">
        <f>IF(H80="N",1,VLOOKUP($B48,'Lookup Tables'!$K$2:$L$33,2))</f>
        <v>1</v>
      </c>
      <c r="I48" s="38">
        <f>IF(I80="N",1,VLOOKUP($B48,'Lookup Tables'!$K$2:$L$33,2))</f>
        <v>1</v>
      </c>
      <c r="J48" s="38">
        <f>IF(J80="N",1,VLOOKUP($B48,'Lookup Tables'!$K$2:$L$33,2))</f>
        <v>1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5"/>
    </row>
    <row r="49" spans="1:27" s="39" customFormat="1" ht="12.75" hidden="1" outlineLevel="1">
      <c r="A49" s="36"/>
      <c r="B49" s="37" t="s">
        <v>21</v>
      </c>
      <c r="C49" s="38">
        <f>IF(C81="N",1,VLOOKUP($B49,'Lookup Tables'!$K$2:$L$33,2))</f>
        <v>1</v>
      </c>
      <c r="D49" s="38">
        <f>IF(D81="N",1,VLOOKUP($B49,'Lookup Tables'!$K$2:$L$33,2))</f>
        <v>1</v>
      </c>
      <c r="E49" s="38">
        <f>IF(E81="N",1,VLOOKUP($B49,'Lookup Tables'!$K$2:$L$33,2))</f>
        <v>1</v>
      </c>
      <c r="F49" s="38">
        <f>IF(F81="N",1,VLOOKUP($B49,'Lookup Tables'!$K$2:$L$33,2))</f>
        <v>1</v>
      </c>
      <c r="G49" s="38">
        <f>IF(G81="N",1,VLOOKUP($B49,'Lookup Tables'!$K$2:$L$33,2))</f>
        <v>1</v>
      </c>
      <c r="H49" s="38">
        <f>IF(H81="N",1,VLOOKUP($B49,'Lookup Tables'!$K$2:$L$33,2))</f>
        <v>1</v>
      </c>
      <c r="I49" s="38">
        <f>IF(I81="N",1,VLOOKUP($B49,'Lookup Tables'!$K$2:$L$33,2))</f>
        <v>1</v>
      </c>
      <c r="J49" s="38">
        <f>IF(J81="N",1,VLOOKUP($B49,'Lookup Tables'!$K$2:$L$33,2))</f>
        <v>1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/>
    </row>
    <row r="50" spans="1:27" s="39" customFormat="1" ht="12.75" hidden="1" outlineLevel="1">
      <c r="A50" s="36"/>
      <c r="B50" s="37" t="s">
        <v>37</v>
      </c>
      <c r="C50" s="38">
        <f>IF(C82="N",1,VLOOKUP($B50,'Lookup Tables'!$K$2:$L$33,2))</f>
        <v>1</v>
      </c>
      <c r="D50" s="38">
        <f>IF(D82="N",1,VLOOKUP($B50,'Lookup Tables'!$K$2:$L$33,2))</f>
        <v>1</v>
      </c>
      <c r="E50" s="38">
        <f>IF(E82="N",1,VLOOKUP($B50,'Lookup Tables'!$K$2:$L$33,2))</f>
        <v>1</v>
      </c>
      <c r="F50" s="38">
        <f>IF(F82="N",1,VLOOKUP($B50,'Lookup Tables'!$K$2:$L$33,2))</f>
        <v>1</v>
      </c>
      <c r="G50" s="38">
        <f>IF(G82="N",1,VLOOKUP($B50,'Lookup Tables'!$K$2:$L$33,2))</f>
        <v>1</v>
      </c>
      <c r="H50" s="38">
        <f>IF(H82="N",1,VLOOKUP($B50,'Lookup Tables'!$K$2:$L$33,2))</f>
        <v>1</v>
      </c>
      <c r="I50" s="38">
        <f>IF(I82="N",1,VLOOKUP($B50,'Lookup Tables'!$K$2:$L$33,2))</f>
        <v>1</v>
      </c>
      <c r="J50" s="38">
        <f>IF(J82="N",1,VLOOKUP($B50,'Lookup Tables'!$K$2:$L$33,2))</f>
        <v>1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5"/>
    </row>
    <row r="51" spans="1:27" s="39" customFormat="1" ht="12.75" hidden="1" outlineLevel="1">
      <c r="A51" s="36"/>
      <c r="B51" s="37" t="s">
        <v>125</v>
      </c>
      <c r="C51" s="38">
        <f>IF(C83="N",1,VLOOKUP($B51,'Lookup Tables'!$K$2:$L$33,2))</f>
        <v>1</v>
      </c>
      <c r="D51" s="38">
        <f>IF(D83="N",1,VLOOKUP($B51,'Lookup Tables'!$K$2:$L$33,2))</f>
        <v>1</v>
      </c>
      <c r="E51" s="38">
        <f>IF(E83="N",1,VLOOKUP($B51,'Lookup Tables'!$K$2:$L$33,2))</f>
        <v>1</v>
      </c>
      <c r="F51" s="38">
        <f>IF(F83="N",1,VLOOKUP($B51,'Lookup Tables'!$K$2:$L$33,2))</f>
        <v>1</v>
      </c>
      <c r="G51" s="38">
        <f>IF(G83="N",1,VLOOKUP($B51,'Lookup Tables'!$K$2:$L$33,2))</f>
        <v>1</v>
      </c>
      <c r="H51" s="38">
        <f>IF(H83="N",1,VLOOKUP($B51,'Lookup Tables'!$K$2:$L$33,2))</f>
        <v>1</v>
      </c>
      <c r="I51" s="38">
        <f>IF(I83="N",1,VLOOKUP($B51,'Lookup Tables'!$K$2:$L$33,2))</f>
        <v>1</v>
      </c>
      <c r="J51" s="38">
        <f>IF(J83="N",1,VLOOKUP($B51,'Lookup Tables'!$K$2:$L$33,2))</f>
        <v>1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/>
    </row>
    <row r="52" spans="1:27" s="39" customFormat="1" ht="12.75" hidden="1" outlineLevel="1">
      <c r="A52" s="36"/>
      <c r="B52" s="37" t="s">
        <v>22</v>
      </c>
      <c r="C52" s="38">
        <f>IF(C84="N",1,1+0.2*C17)</f>
        <v>1</v>
      </c>
      <c r="D52" s="38">
        <f aca="true" t="shared" si="9" ref="D52:J52">IF(D84="N",1,1+0.2*D17)</f>
        <v>1</v>
      </c>
      <c r="E52" s="38">
        <f t="shared" si="9"/>
        <v>1</v>
      </c>
      <c r="F52" s="38">
        <f t="shared" si="9"/>
        <v>1</v>
      </c>
      <c r="G52" s="38">
        <f t="shared" si="9"/>
        <v>1</v>
      </c>
      <c r="H52" s="38">
        <f t="shared" si="9"/>
        <v>1</v>
      </c>
      <c r="I52" s="38">
        <f t="shared" si="9"/>
        <v>1</v>
      </c>
      <c r="J52" s="38">
        <f t="shared" si="9"/>
        <v>1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5"/>
    </row>
    <row r="53" spans="1:27" s="39" customFormat="1" ht="12.75" hidden="1" outlineLevel="1">
      <c r="A53" s="36"/>
      <c r="B53" s="37" t="s">
        <v>23</v>
      </c>
      <c r="C53" s="38">
        <f>IF(C85="N",1,VLOOKUP($B53,'Lookup Tables'!$K$2:$L$33,2))</f>
        <v>1</v>
      </c>
      <c r="D53" s="38">
        <f>IF(D85="N",1,VLOOKUP($B53,'Lookup Tables'!$K$2:$L$33,2))</f>
        <v>1</v>
      </c>
      <c r="E53" s="38">
        <f>IF(E85="N",1,VLOOKUP($B53,'Lookup Tables'!$K$2:$L$33,2))</f>
        <v>1</v>
      </c>
      <c r="F53" s="38">
        <f>IF(F85="N",1,VLOOKUP($B53,'Lookup Tables'!$K$2:$L$33,2))</f>
        <v>1</v>
      </c>
      <c r="G53" s="38">
        <f>IF(G85="N",1,VLOOKUP($B53,'Lookup Tables'!$K$2:$L$33,2))</f>
        <v>1</v>
      </c>
      <c r="H53" s="38">
        <f>IF(H85="N",1,VLOOKUP($B53,'Lookup Tables'!$K$2:$L$33,2))</f>
        <v>1</v>
      </c>
      <c r="I53" s="38">
        <f>IF(I85="N",1,VLOOKUP($B53,'Lookup Tables'!$K$2:$L$33,2))</f>
        <v>1</v>
      </c>
      <c r="J53" s="38">
        <f>IF(J85="N",1,VLOOKUP($B53,'Lookup Tables'!$K$2:$L$33,2))</f>
        <v>1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5"/>
    </row>
    <row r="54" spans="1:27" s="39" customFormat="1" ht="12.75" hidden="1" outlineLevel="1">
      <c r="A54" s="36"/>
      <c r="B54" s="37" t="s">
        <v>2</v>
      </c>
      <c r="C54" s="38">
        <f>IF(C86="N",1,VLOOKUP($B54,'Lookup Tables'!$K$2:$L$33,2))</f>
        <v>1</v>
      </c>
      <c r="D54" s="38">
        <f>IF(D86="N",1,VLOOKUP($B54,'Lookup Tables'!$K$2:$L$33,2))</f>
        <v>1</v>
      </c>
      <c r="E54" s="38">
        <f>IF(E86="N",1,VLOOKUP($B54,'Lookup Tables'!$K$2:$L$33,2))</f>
        <v>1</v>
      </c>
      <c r="F54" s="38">
        <f>IF(F86="N",1,VLOOKUP($B54,'Lookup Tables'!$K$2:$L$33,2))</f>
        <v>1</v>
      </c>
      <c r="G54" s="38">
        <f>IF(G86="N",1,VLOOKUP($B54,'Lookup Tables'!$K$2:$L$33,2))</f>
        <v>1</v>
      </c>
      <c r="H54" s="38">
        <f>IF(H86="N",1,VLOOKUP($B54,'Lookup Tables'!$K$2:$L$33,2))</f>
        <v>1</v>
      </c>
      <c r="I54" s="38">
        <f>IF(I86="N",1,VLOOKUP($B54,'Lookup Tables'!$K$2:$L$33,2))</f>
        <v>1</v>
      </c>
      <c r="J54" s="38">
        <f>IF(J86="N",1,VLOOKUP($B54,'Lookup Tables'!$K$2:$L$33,2))</f>
        <v>1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5"/>
    </row>
    <row r="55" spans="1:27" s="39" customFormat="1" ht="12.75" hidden="1" outlineLevel="1">
      <c r="A55" s="36"/>
      <c r="B55" s="37" t="s">
        <v>106</v>
      </c>
      <c r="C55" s="38">
        <f>IF(C87="N",1,VLOOKUP($B55,'Lookup Tables'!$K$2:$L$33,2))</f>
        <v>1</v>
      </c>
      <c r="D55" s="38">
        <f>IF(D87="N",1,VLOOKUP($B55,'Lookup Tables'!$K$2:$L$33,2))</f>
        <v>1</v>
      </c>
      <c r="E55" s="38">
        <f>IF(E87="N",1,VLOOKUP($B55,'Lookup Tables'!$K$2:$L$33,2))</f>
        <v>1</v>
      </c>
      <c r="F55" s="38">
        <f>IF(F87="N",1,VLOOKUP($B55,'Lookup Tables'!$K$2:$L$33,2))</f>
        <v>1</v>
      </c>
      <c r="G55" s="38">
        <f>IF(G87="N",1,VLOOKUP($B55,'Lookup Tables'!$K$2:$L$33,2))</f>
        <v>1</v>
      </c>
      <c r="H55" s="38">
        <f>IF(H87="N",1,VLOOKUP($B55,'Lookup Tables'!$K$2:$L$33,2))</f>
        <v>1</v>
      </c>
      <c r="I55" s="38">
        <f>IF(I87="N",1,VLOOKUP($B55,'Lookup Tables'!$K$2:$L$33,2))</f>
        <v>1</v>
      </c>
      <c r="J55" s="38">
        <f>IF(J87="N",1,VLOOKUP($B55,'Lookup Tables'!$K$2:$L$33,2))</f>
        <v>1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5"/>
    </row>
    <row r="56" spans="1:27" s="39" customFormat="1" ht="12.75" hidden="1" outlineLevel="1">
      <c r="A56" s="36"/>
      <c r="B56" s="37" t="s">
        <v>4</v>
      </c>
      <c r="C56" s="38">
        <f>IF(C88="N",1,VLOOKUP($B56,'Lookup Tables'!$K$2:$L$33,2))</f>
        <v>1</v>
      </c>
      <c r="D56" s="38">
        <f>IF(D88="N",1,VLOOKUP($B56,'Lookup Tables'!$K$2:$L$33,2))</f>
        <v>1</v>
      </c>
      <c r="E56" s="38">
        <f>IF(E88="N",1,VLOOKUP($B56,'Lookup Tables'!$K$2:$L$33,2))</f>
        <v>1</v>
      </c>
      <c r="F56" s="38">
        <f>IF(F88="N",1,VLOOKUP($B56,'Lookup Tables'!$K$2:$L$33,2))</f>
        <v>1</v>
      </c>
      <c r="G56" s="38">
        <f>IF(G88="N",1,VLOOKUP($B56,'Lookup Tables'!$K$2:$L$33,2))</f>
        <v>1</v>
      </c>
      <c r="H56" s="38">
        <f>IF(H88="N",1,VLOOKUP($B56,'Lookup Tables'!$K$2:$L$33,2))</f>
        <v>1</v>
      </c>
      <c r="I56" s="38">
        <f>IF(I88="N",1,VLOOKUP($B56,'Lookup Tables'!$K$2:$L$33,2))</f>
        <v>1</v>
      </c>
      <c r="J56" s="38">
        <f>IF(J88="N",1,VLOOKUP($B56,'Lookup Tables'!$K$2:$L$33,2))</f>
        <v>1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5"/>
    </row>
    <row r="57" spans="1:27" s="39" customFormat="1" ht="13.5" hidden="1" outlineLevel="1" thickBot="1">
      <c r="A57" s="36"/>
      <c r="B57" s="37" t="s">
        <v>107</v>
      </c>
      <c r="C57" s="38">
        <f>IF(C89="N",1,VLOOKUP($B57,'Lookup Tables'!$K$2:$L$33,2))</f>
        <v>1</v>
      </c>
      <c r="D57" s="38">
        <f>IF(D89="N",1,VLOOKUP($B57,'Lookup Tables'!$K$2:$L$33,2))</f>
        <v>1</v>
      </c>
      <c r="E57" s="38">
        <f>IF(E89="N",1,VLOOKUP($B57,'Lookup Tables'!$K$2:$L$33,2))</f>
        <v>1</v>
      </c>
      <c r="F57" s="38">
        <f>IF(F89="N",1,VLOOKUP($B57,'Lookup Tables'!$K$2:$L$33,2))</f>
        <v>1</v>
      </c>
      <c r="G57" s="38">
        <f>IF(G89="N",1,VLOOKUP($B57,'Lookup Tables'!$K$2:$L$33,2))</f>
        <v>1</v>
      </c>
      <c r="H57" s="38">
        <f>IF(H89="N",1,VLOOKUP($B57,'Lookup Tables'!$K$2:$L$33,2))</f>
        <v>1</v>
      </c>
      <c r="I57" s="38">
        <f>IF(I89="N",1,VLOOKUP($B57,'Lookup Tables'!$K$2:$L$33,2))</f>
        <v>1</v>
      </c>
      <c r="J57" s="38">
        <f>IF(J89="N",1,VLOOKUP($B57,'Lookup Tables'!$K$2:$L$33,2))</f>
        <v>1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5"/>
    </row>
    <row r="58" spans="1:27" ht="12" customHeight="1" collapsed="1">
      <c r="A58" s="113" t="s">
        <v>43</v>
      </c>
      <c r="B58" s="60" t="s">
        <v>34</v>
      </c>
      <c r="C58" s="61" t="s">
        <v>3</v>
      </c>
      <c r="D58" s="61" t="s">
        <v>3</v>
      </c>
      <c r="E58" s="61" t="s">
        <v>3</v>
      </c>
      <c r="F58" s="61" t="s">
        <v>3</v>
      </c>
      <c r="G58" s="61" t="s">
        <v>3</v>
      </c>
      <c r="H58" s="61" t="s">
        <v>3</v>
      </c>
      <c r="I58" s="61" t="s">
        <v>3</v>
      </c>
      <c r="J58" s="61" t="s">
        <v>3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8"/>
    </row>
    <row r="59" spans="1:27" ht="12" customHeight="1">
      <c r="A59" s="113"/>
      <c r="B59" s="62" t="s">
        <v>150</v>
      </c>
      <c r="C59" s="63" t="s">
        <v>3</v>
      </c>
      <c r="D59" s="63" t="s">
        <v>3</v>
      </c>
      <c r="E59" s="63" t="s">
        <v>3</v>
      </c>
      <c r="F59" s="63" t="s">
        <v>3</v>
      </c>
      <c r="G59" s="63" t="s">
        <v>3</v>
      </c>
      <c r="H59" s="63" t="s">
        <v>3</v>
      </c>
      <c r="I59" s="63" t="s">
        <v>3</v>
      </c>
      <c r="J59" s="63" t="s">
        <v>3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8"/>
    </row>
    <row r="60" spans="1:27" ht="12.75">
      <c r="A60" s="113"/>
      <c r="B60" s="62" t="s">
        <v>127</v>
      </c>
      <c r="C60" s="63" t="s">
        <v>3</v>
      </c>
      <c r="D60" s="63" t="s">
        <v>3</v>
      </c>
      <c r="E60" s="63" t="s">
        <v>3</v>
      </c>
      <c r="F60" s="63" t="s">
        <v>3</v>
      </c>
      <c r="G60" s="63" t="s">
        <v>3</v>
      </c>
      <c r="H60" s="63" t="s">
        <v>3</v>
      </c>
      <c r="I60" s="63" t="s">
        <v>3</v>
      </c>
      <c r="J60" s="63" t="s">
        <v>3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8"/>
    </row>
    <row r="61" spans="1:26" ht="12.75">
      <c r="A61" s="113"/>
      <c r="B61" s="107" t="s">
        <v>148</v>
      </c>
      <c r="C61" s="108" t="s">
        <v>3</v>
      </c>
      <c r="D61" s="108" t="s">
        <v>3</v>
      </c>
      <c r="E61" s="108" t="s">
        <v>3</v>
      </c>
      <c r="F61" s="108" t="s">
        <v>3</v>
      </c>
      <c r="G61" s="108" t="s">
        <v>3</v>
      </c>
      <c r="H61" s="108" t="s">
        <v>3</v>
      </c>
      <c r="I61" s="108" t="s">
        <v>3</v>
      </c>
      <c r="J61" s="108" t="s">
        <v>3</v>
      </c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113"/>
      <c r="B62" s="107" t="s">
        <v>33</v>
      </c>
      <c r="C62" s="108" t="s">
        <v>3</v>
      </c>
      <c r="D62" s="108" t="s">
        <v>3</v>
      </c>
      <c r="E62" s="108" t="s">
        <v>3</v>
      </c>
      <c r="F62" s="108" t="s">
        <v>3</v>
      </c>
      <c r="G62" s="108" t="s">
        <v>3</v>
      </c>
      <c r="H62" s="108" t="s">
        <v>3</v>
      </c>
      <c r="I62" s="108" t="s">
        <v>3</v>
      </c>
      <c r="J62" s="108" t="s">
        <v>3</v>
      </c>
      <c r="L62" s="1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113"/>
      <c r="B63" s="107" t="s">
        <v>149</v>
      </c>
      <c r="C63" s="108" t="s">
        <v>3</v>
      </c>
      <c r="D63" s="108" t="s">
        <v>3</v>
      </c>
      <c r="E63" s="108" t="s">
        <v>3</v>
      </c>
      <c r="F63" s="108" t="s">
        <v>3</v>
      </c>
      <c r="G63" s="108" t="s">
        <v>3</v>
      </c>
      <c r="H63" s="108" t="s">
        <v>3</v>
      </c>
      <c r="I63" s="108" t="s">
        <v>3</v>
      </c>
      <c r="J63" s="108" t="s">
        <v>3</v>
      </c>
      <c r="L63" s="1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13"/>
      <c r="B64" s="62" t="s">
        <v>35</v>
      </c>
      <c r="C64" s="63" t="s">
        <v>3</v>
      </c>
      <c r="D64" s="63" t="s">
        <v>3</v>
      </c>
      <c r="E64" s="63" t="s">
        <v>3</v>
      </c>
      <c r="F64" s="63" t="s">
        <v>3</v>
      </c>
      <c r="G64" s="63" t="s">
        <v>3</v>
      </c>
      <c r="H64" s="63" t="s">
        <v>3</v>
      </c>
      <c r="I64" s="63" t="s">
        <v>3</v>
      </c>
      <c r="J64" s="63" t="s">
        <v>3</v>
      </c>
      <c r="L64" s="1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13"/>
      <c r="B65" s="62" t="s">
        <v>151</v>
      </c>
      <c r="C65" s="63" t="s">
        <v>3</v>
      </c>
      <c r="D65" s="63" t="s">
        <v>3</v>
      </c>
      <c r="E65" s="63" t="s">
        <v>3</v>
      </c>
      <c r="F65" s="63" t="s">
        <v>3</v>
      </c>
      <c r="G65" s="63" t="s">
        <v>3</v>
      </c>
      <c r="H65" s="63" t="s">
        <v>3</v>
      </c>
      <c r="I65" s="63" t="s">
        <v>3</v>
      </c>
      <c r="J65" s="63" t="s">
        <v>3</v>
      </c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113"/>
      <c r="B66" s="62" t="s">
        <v>152</v>
      </c>
      <c r="C66" s="63" t="s">
        <v>3</v>
      </c>
      <c r="D66" s="63" t="s">
        <v>3</v>
      </c>
      <c r="E66" s="63" t="s">
        <v>3</v>
      </c>
      <c r="F66" s="63" t="s">
        <v>3</v>
      </c>
      <c r="G66" s="63" t="s">
        <v>3</v>
      </c>
      <c r="H66" s="63" t="s">
        <v>3</v>
      </c>
      <c r="I66" s="63" t="s">
        <v>3</v>
      </c>
      <c r="J66" s="63" t="s">
        <v>3</v>
      </c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>
      <c r="A67" s="113"/>
      <c r="B67" s="107" t="s">
        <v>129</v>
      </c>
      <c r="C67" s="108" t="s">
        <v>3</v>
      </c>
      <c r="D67" s="108" t="s">
        <v>3</v>
      </c>
      <c r="E67" s="108" t="s">
        <v>3</v>
      </c>
      <c r="F67" s="108" t="s">
        <v>3</v>
      </c>
      <c r="G67" s="108" t="s">
        <v>3</v>
      </c>
      <c r="H67" s="108" t="s">
        <v>3</v>
      </c>
      <c r="I67" s="108" t="s">
        <v>3</v>
      </c>
      <c r="J67" s="108" t="s">
        <v>3</v>
      </c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10" ht="12.75">
      <c r="A68" s="113"/>
      <c r="B68" s="107" t="s">
        <v>153</v>
      </c>
      <c r="C68" s="108" t="s">
        <v>3</v>
      </c>
      <c r="D68" s="108" t="s">
        <v>3</v>
      </c>
      <c r="E68" s="108" t="s">
        <v>3</v>
      </c>
      <c r="F68" s="108" t="s">
        <v>3</v>
      </c>
      <c r="G68" s="108" t="s">
        <v>3</v>
      </c>
      <c r="H68" s="108" t="s">
        <v>3</v>
      </c>
      <c r="I68" s="108" t="s">
        <v>3</v>
      </c>
      <c r="J68" s="108" t="s">
        <v>3</v>
      </c>
    </row>
    <row r="69" spans="1:10" ht="12.75">
      <c r="A69" s="113"/>
      <c r="B69" s="107" t="s">
        <v>17</v>
      </c>
      <c r="C69" s="108" t="s">
        <v>3</v>
      </c>
      <c r="D69" s="108" t="s">
        <v>3</v>
      </c>
      <c r="E69" s="108" t="s">
        <v>3</v>
      </c>
      <c r="F69" s="108" t="s">
        <v>3</v>
      </c>
      <c r="G69" s="108" t="s">
        <v>3</v>
      </c>
      <c r="H69" s="108" t="s">
        <v>3</v>
      </c>
      <c r="I69" s="108" t="s">
        <v>3</v>
      </c>
      <c r="J69" s="108" t="s">
        <v>3</v>
      </c>
    </row>
    <row r="70" spans="1:10" ht="12.75">
      <c r="A70" s="113"/>
      <c r="B70" s="62" t="s">
        <v>123</v>
      </c>
      <c r="C70" s="63" t="s">
        <v>3</v>
      </c>
      <c r="D70" s="63" t="s">
        <v>3</v>
      </c>
      <c r="E70" s="63" t="s">
        <v>3</v>
      </c>
      <c r="F70" s="63" t="s">
        <v>3</v>
      </c>
      <c r="G70" s="63" t="s">
        <v>3</v>
      </c>
      <c r="H70" s="63" t="s">
        <v>3</v>
      </c>
      <c r="I70" s="63" t="s">
        <v>3</v>
      </c>
      <c r="J70" s="63" t="s">
        <v>3</v>
      </c>
    </row>
    <row r="71" spans="1:10" ht="12.75">
      <c r="A71" s="113"/>
      <c r="B71" s="62" t="s">
        <v>124</v>
      </c>
      <c r="C71" s="63" t="s">
        <v>3</v>
      </c>
      <c r="D71" s="63" t="s">
        <v>3</v>
      </c>
      <c r="E71" s="63" t="s">
        <v>3</v>
      </c>
      <c r="F71" s="63" t="s">
        <v>3</v>
      </c>
      <c r="G71" s="63" t="s">
        <v>3</v>
      </c>
      <c r="H71" s="63" t="s">
        <v>3</v>
      </c>
      <c r="I71" s="63" t="s">
        <v>3</v>
      </c>
      <c r="J71" s="63" t="s">
        <v>3</v>
      </c>
    </row>
    <row r="72" spans="1:10" ht="12.75">
      <c r="A72" s="113"/>
      <c r="B72" s="62" t="s">
        <v>154</v>
      </c>
      <c r="C72" s="63" t="s">
        <v>3</v>
      </c>
      <c r="D72" s="63" t="s">
        <v>3</v>
      </c>
      <c r="E72" s="63" t="s">
        <v>3</v>
      </c>
      <c r="F72" s="63" t="s">
        <v>3</v>
      </c>
      <c r="G72" s="63" t="s">
        <v>3</v>
      </c>
      <c r="H72" s="63" t="s">
        <v>3</v>
      </c>
      <c r="I72" s="63" t="s">
        <v>3</v>
      </c>
      <c r="J72" s="63" t="s">
        <v>3</v>
      </c>
    </row>
    <row r="73" spans="1:10" ht="12" customHeight="1">
      <c r="A73" s="113"/>
      <c r="B73" s="109" t="s">
        <v>93</v>
      </c>
      <c r="C73" s="108" t="s">
        <v>3</v>
      </c>
      <c r="D73" s="108" t="s">
        <v>3</v>
      </c>
      <c r="E73" s="108" t="s">
        <v>3</v>
      </c>
      <c r="F73" s="108" t="s">
        <v>3</v>
      </c>
      <c r="G73" s="108" t="s">
        <v>3</v>
      </c>
      <c r="H73" s="108" t="s">
        <v>3</v>
      </c>
      <c r="I73" s="108" t="s">
        <v>3</v>
      </c>
      <c r="J73" s="108" t="s">
        <v>3</v>
      </c>
    </row>
    <row r="74" spans="1:10" ht="12" customHeight="1">
      <c r="A74" s="113"/>
      <c r="B74" s="109" t="s">
        <v>137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</row>
    <row r="75" spans="1:10" ht="12.75">
      <c r="A75" s="113"/>
      <c r="B75" s="107" t="s">
        <v>155</v>
      </c>
      <c r="C75" s="108" t="s">
        <v>3</v>
      </c>
      <c r="D75" s="108" t="s">
        <v>3</v>
      </c>
      <c r="E75" s="108" t="s">
        <v>3</v>
      </c>
      <c r="F75" s="108" t="s">
        <v>3</v>
      </c>
      <c r="G75" s="108" t="s">
        <v>3</v>
      </c>
      <c r="H75" s="108" t="s">
        <v>3</v>
      </c>
      <c r="I75" s="108" t="s">
        <v>3</v>
      </c>
      <c r="J75" s="108" t="s">
        <v>3</v>
      </c>
    </row>
    <row r="76" spans="1:10" ht="12.75">
      <c r="A76" s="113"/>
      <c r="B76" s="62" t="s">
        <v>36</v>
      </c>
      <c r="C76" s="63" t="s">
        <v>3</v>
      </c>
      <c r="D76" s="63" t="s">
        <v>3</v>
      </c>
      <c r="E76" s="63" t="s">
        <v>3</v>
      </c>
      <c r="F76" s="63" t="s">
        <v>3</v>
      </c>
      <c r="G76" s="63" t="s">
        <v>3</v>
      </c>
      <c r="H76" s="63" t="s">
        <v>3</v>
      </c>
      <c r="I76" s="63" t="s">
        <v>3</v>
      </c>
      <c r="J76" s="63" t="s">
        <v>3</v>
      </c>
    </row>
    <row r="77" spans="1:10" ht="12.75">
      <c r="A77" s="113"/>
      <c r="B77" s="62" t="s">
        <v>156</v>
      </c>
      <c r="C77" s="63" t="s">
        <v>3</v>
      </c>
      <c r="D77" s="63" t="s">
        <v>3</v>
      </c>
      <c r="E77" s="63" t="s">
        <v>3</v>
      </c>
      <c r="F77" s="63" t="s">
        <v>3</v>
      </c>
      <c r="G77" s="63" t="s">
        <v>3</v>
      </c>
      <c r="H77" s="63" t="s">
        <v>3</v>
      </c>
      <c r="I77" s="63" t="s">
        <v>3</v>
      </c>
      <c r="J77" s="63" t="s">
        <v>3</v>
      </c>
    </row>
    <row r="78" spans="1:10" ht="12.75">
      <c r="A78" s="113"/>
      <c r="B78" s="62" t="s">
        <v>0</v>
      </c>
      <c r="C78" s="63" t="s">
        <v>3</v>
      </c>
      <c r="D78" s="63" t="s">
        <v>3</v>
      </c>
      <c r="E78" s="63" t="s">
        <v>3</v>
      </c>
      <c r="F78" s="63" t="s">
        <v>3</v>
      </c>
      <c r="G78" s="63" t="s">
        <v>3</v>
      </c>
      <c r="H78" s="63" t="s">
        <v>3</v>
      </c>
      <c r="I78" s="63" t="s">
        <v>3</v>
      </c>
      <c r="J78" s="63" t="s">
        <v>3</v>
      </c>
    </row>
    <row r="79" spans="1:10" ht="12.75">
      <c r="A79" s="113"/>
      <c r="B79" s="107" t="s">
        <v>128</v>
      </c>
      <c r="C79" s="108" t="s">
        <v>3</v>
      </c>
      <c r="D79" s="108" t="s">
        <v>3</v>
      </c>
      <c r="E79" s="108" t="s">
        <v>3</v>
      </c>
      <c r="F79" s="108" t="s">
        <v>3</v>
      </c>
      <c r="G79" s="108" t="s">
        <v>3</v>
      </c>
      <c r="H79" s="108" t="s">
        <v>3</v>
      </c>
      <c r="I79" s="108" t="s">
        <v>3</v>
      </c>
      <c r="J79" s="108" t="s">
        <v>3</v>
      </c>
    </row>
    <row r="80" spans="1:10" ht="12.75">
      <c r="A80" s="113"/>
      <c r="B80" s="107" t="s">
        <v>1</v>
      </c>
      <c r="C80" s="108" t="s">
        <v>3</v>
      </c>
      <c r="D80" s="108" t="s">
        <v>3</v>
      </c>
      <c r="E80" s="108" t="s">
        <v>3</v>
      </c>
      <c r="F80" s="108" t="s">
        <v>3</v>
      </c>
      <c r="G80" s="108" t="s">
        <v>3</v>
      </c>
      <c r="H80" s="108" t="s">
        <v>3</v>
      </c>
      <c r="I80" s="108" t="s">
        <v>3</v>
      </c>
      <c r="J80" s="108" t="s">
        <v>3</v>
      </c>
    </row>
    <row r="81" spans="1:10" ht="12.75">
      <c r="A81" s="113"/>
      <c r="B81" s="107" t="s">
        <v>21</v>
      </c>
      <c r="C81" s="108" t="s">
        <v>3</v>
      </c>
      <c r="D81" s="108" t="s">
        <v>3</v>
      </c>
      <c r="E81" s="108" t="s">
        <v>3</v>
      </c>
      <c r="F81" s="108" t="s">
        <v>3</v>
      </c>
      <c r="G81" s="108" t="s">
        <v>3</v>
      </c>
      <c r="H81" s="108" t="s">
        <v>3</v>
      </c>
      <c r="I81" s="108" t="s">
        <v>3</v>
      </c>
      <c r="J81" s="108" t="s">
        <v>3</v>
      </c>
    </row>
    <row r="82" spans="1:10" ht="12.75">
      <c r="A82" s="113"/>
      <c r="B82" s="62" t="s">
        <v>37</v>
      </c>
      <c r="C82" s="63" t="s">
        <v>3</v>
      </c>
      <c r="D82" s="63" t="s">
        <v>3</v>
      </c>
      <c r="E82" s="63" t="s">
        <v>3</v>
      </c>
      <c r="F82" s="63" t="s">
        <v>3</v>
      </c>
      <c r="G82" s="63" t="s">
        <v>3</v>
      </c>
      <c r="H82" s="63" t="s">
        <v>3</v>
      </c>
      <c r="I82" s="63" t="s">
        <v>3</v>
      </c>
      <c r="J82" s="63" t="s">
        <v>3</v>
      </c>
    </row>
    <row r="83" spans="1:10" ht="12.75">
      <c r="A83" s="113"/>
      <c r="B83" s="62" t="s">
        <v>125</v>
      </c>
      <c r="C83" s="63" t="s">
        <v>3</v>
      </c>
      <c r="D83" s="63" t="s">
        <v>3</v>
      </c>
      <c r="E83" s="63" t="s">
        <v>3</v>
      </c>
      <c r="F83" s="63" t="s">
        <v>3</v>
      </c>
      <c r="G83" s="63" t="s">
        <v>3</v>
      </c>
      <c r="H83" s="63" t="s">
        <v>3</v>
      </c>
      <c r="I83" s="63" t="s">
        <v>3</v>
      </c>
      <c r="J83" s="63" t="s">
        <v>3</v>
      </c>
    </row>
    <row r="84" spans="1:10" ht="12.75">
      <c r="A84" s="113"/>
      <c r="B84" s="62" t="s">
        <v>22</v>
      </c>
      <c r="C84" s="63" t="s">
        <v>3</v>
      </c>
      <c r="D84" s="63" t="s">
        <v>3</v>
      </c>
      <c r="E84" s="63" t="s">
        <v>3</v>
      </c>
      <c r="F84" s="63" t="s">
        <v>3</v>
      </c>
      <c r="G84" s="63" t="s">
        <v>3</v>
      </c>
      <c r="H84" s="63" t="s">
        <v>3</v>
      </c>
      <c r="I84" s="63" t="s">
        <v>3</v>
      </c>
      <c r="J84" s="63" t="s">
        <v>3</v>
      </c>
    </row>
    <row r="85" spans="1:10" ht="12.75">
      <c r="A85" s="113"/>
      <c r="B85" s="107" t="s">
        <v>23</v>
      </c>
      <c r="C85" s="108" t="s">
        <v>3</v>
      </c>
      <c r="D85" s="108" t="s">
        <v>3</v>
      </c>
      <c r="E85" s="108" t="s">
        <v>3</v>
      </c>
      <c r="F85" s="108" t="s">
        <v>3</v>
      </c>
      <c r="G85" s="108" t="s">
        <v>3</v>
      </c>
      <c r="H85" s="108" t="s">
        <v>3</v>
      </c>
      <c r="I85" s="108" t="s">
        <v>3</v>
      </c>
      <c r="J85" s="108" t="s">
        <v>3</v>
      </c>
    </row>
    <row r="86" spans="1:10" ht="12.75">
      <c r="A86" s="113"/>
      <c r="B86" s="107" t="s">
        <v>2</v>
      </c>
      <c r="C86" s="108" t="s">
        <v>3</v>
      </c>
      <c r="D86" s="108" t="s">
        <v>3</v>
      </c>
      <c r="E86" s="108" t="s">
        <v>3</v>
      </c>
      <c r="F86" s="108" t="s">
        <v>3</v>
      </c>
      <c r="G86" s="108" t="s">
        <v>3</v>
      </c>
      <c r="H86" s="108" t="s">
        <v>3</v>
      </c>
      <c r="I86" s="108" t="s">
        <v>3</v>
      </c>
      <c r="J86" s="108" t="s">
        <v>3</v>
      </c>
    </row>
    <row r="87" spans="1:10" ht="12.75">
      <c r="A87" s="113"/>
      <c r="B87" s="107" t="s">
        <v>106</v>
      </c>
      <c r="C87" s="108" t="s">
        <v>3</v>
      </c>
      <c r="D87" s="108" t="s">
        <v>3</v>
      </c>
      <c r="E87" s="108" t="s">
        <v>3</v>
      </c>
      <c r="F87" s="108" t="s">
        <v>3</v>
      </c>
      <c r="G87" s="108" t="s">
        <v>3</v>
      </c>
      <c r="H87" s="108" t="s">
        <v>3</v>
      </c>
      <c r="I87" s="108" t="s">
        <v>3</v>
      </c>
      <c r="J87" s="108" t="s">
        <v>3</v>
      </c>
    </row>
    <row r="88" spans="1:10" ht="12.75">
      <c r="A88" s="113"/>
      <c r="B88" s="62" t="s">
        <v>4</v>
      </c>
      <c r="C88" s="63" t="s">
        <v>3</v>
      </c>
      <c r="D88" s="63" t="s">
        <v>3</v>
      </c>
      <c r="E88" s="63" t="s">
        <v>3</v>
      </c>
      <c r="F88" s="63" t="s">
        <v>3</v>
      </c>
      <c r="G88" s="63" t="s">
        <v>3</v>
      </c>
      <c r="H88" s="63" t="s">
        <v>3</v>
      </c>
      <c r="I88" s="63" t="s">
        <v>3</v>
      </c>
      <c r="J88" s="63" t="s">
        <v>3</v>
      </c>
    </row>
    <row r="89" spans="1:10" ht="13.5" thickBot="1">
      <c r="A89" s="114"/>
      <c r="B89" s="64" t="s">
        <v>107</v>
      </c>
      <c r="C89" s="65" t="s">
        <v>3</v>
      </c>
      <c r="D89" s="65" t="s">
        <v>3</v>
      </c>
      <c r="E89" s="65" t="s">
        <v>3</v>
      </c>
      <c r="F89" s="65" t="s">
        <v>3</v>
      </c>
      <c r="G89" s="65" t="s">
        <v>3</v>
      </c>
      <c r="H89" s="65" t="s">
        <v>3</v>
      </c>
      <c r="I89" s="65" t="s">
        <v>3</v>
      </c>
      <c r="J89" s="65" t="s">
        <v>3</v>
      </c>
    </row>
  </sheetData>
  <sheetProtection sheet="1" objects="1" scenarios="1" insertColumns="0" selectLockedCells="1"/>
  <mergeCells count="2">
    <mergeCell ref="A58:A89"/>
    <mergeCell ref="A1:A13"/>
  </mergeCells>
  <dataValidations count="10">
    <dataValidation errorStyle="warning" type="whole" allowBlank="1" showInputMessage="1" showErrorMessage="1" errorTitle="Value Invalid" error="You must enter a whole number between 0 and 12" sqref="C4:J4">
      <formula1>0</formula1>
      <formula2>12</formula2>
    </dataValidation>
    <dataValidation errorStyle="warning" type="list" allowBlank="1" showInputMessage="1" showErrorMessage="1" errorTitle="Value Invalid" error="You must enter a valid number and type of attack dice.  Valid dice are:&#10;-,d4,d6,d8,d10,d12,2d4,2d6,2d8,2d10,2d12,3d4,3d6,3d8,3d10,3d12" sqref="C12:J12">
      <formula1>"-,d4,d6,d8,d10,d12,2d4,2d6,2d8,2d10,2d12,3d4,3d6,3d8,3d10,3d12"</formula1>
    </dataValidation>
    <dataValidation type="list" showErrorMessage="1" errorTitle="Yes Or No" error="The Value must be Capital &quot;Y&quot; or &quot;N&quot; " sqref="C75:J89 C58:J73">
      <formula1>"Y,N"</formula1>
    </dataValidation>
    <dataValidation errorStyle="warning" allowBlank="1" showInputMessage="1" showErrorMessage="1" errorTitle="Value Invalid" error="You must enter a valid number and type of attack dice.  Valid dice are:&#10;-,d4,d6,d8,d10,d12,2d4,2d6,2d8,2d10,2d12,3d4,3d6,3d8,3d10,3d12" sqref="C7:J7"/>
    <dataValidation errorStyle="warning" allowBlank="1" showInputMessage="1" showErrorMessage="1" errorTitle="Value Invalid" error="You must enter a whole number between 0 and 12" sqref="B1:B65536"/>
    <dataValidation errorStyle="warning" type="list" allowBlank="1" showInputMessage="1" showErrorMessage="1" errorTitle="Value Invalid" error="You must enter a valid number and type of attack dice.  Valid dice are:&#10;-,d4,d6,d8,d10,d12,2d4,2d6,2d8,2d10,2d12,3d4,3d6,3d8,3d10,3d12" sqref="C11:J11">
      <formula1>"-,d4,d6,d8,d10,d12,2d4,2d6,2d8,2d10,2d12"</formula1>
    </dataValidation>
    <dataValidation type="list" showErrorMessage="1" errorTitle="Yes Or No" error="The Value must be Capital &quot;Y&quot; or &quot;N&quot; " sqref="C74:J74">
      <formula1>"0,1,2,3,4,5,6,7,8,9,10"</formula1>
    </dataValidation>
    <dataValidation type="list" allowBlank="1" showInputMessage="1" showErrorMessage="1" sqref="C3:J3">
      <formula1>"Cavalry, Personality, Infantry, Monster, Artillery"</formula1>
    </dataValidation>
    <dataValidation errorStyle="warning" type="list" allowBlank="1" showInputMessage="1" showErrorMessage="1" errorTitle="Value Invalid" error="You must enter a valid number and type of attack dice.  Valid dice are:&#10;-,d4,d6,d8,d10,d12,2d4,2d6,2d8,2d10,2d12,3d4,3d6,3d8,3d10,3d12" sqref="C5:J6">
      <formula1>"-,2d4,2d6,2d8,2d10,2d12,3d4,3d6,3d8,3d10,3d12"</formula1>
    </dataValidation>
    <dataValidation type="list" showInputMessage="1" showErrorMessage="1" errorTitle="Check Morale Value" error="Morale Value must be one of the following: &#10;2+    6+&#10;3+    7+&#10;4+    8+&#10;5+    9+" sqref="C10:J10">
      <formula1>"1+,2+,3+,4+,5+,6+,7+,8+,9+,-"</formula1>
    </dataValidation>
  </dataValidations>
  <printOptions gridLines="1"/>
  <pageMargins left="0.25" right="0.25" top="0.25" bottom="0.25" header="0" footer="0"/>
  <pageSetup blackAndWhite="1" draft="1"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J95"/>
  <sheetViews>
    <sheetView view="pageBreakPreview" zoomScale="85" zoomScaleSheetLayoutView="85" zoomScalePageLayoutView="0" workbookViewId="0" topLeftCell="A23">
      <selection activeCell="C68" sqref="C68"/>
    </sheetView>
  </sheetViews>
  <sheetFormatPr defaultColWidth="4.7109375" defaultRowHeight="12.75"/>
  <cols>
    <col min="1" max="4" width="4.7109375" style="77" customWidth="1"/>
    <col min="5" max="5" width="4.7109375" style="106" customWidth="1"/>
    <col min="6" max="9" width="4.7109375" style="77" customWidth="1"/>
    <col min="10" max="10" width="4.7109375" style="76" customWidth="1"/>
    <col min="11" max="15" width="4.7109375" style="77" customWidth="1"/>
    <col min="16" max="16" width="4.8515625" style="77" customWidth="1"/>
    <col min="17" max="18" width="4.7109375" style="77" customWidth="1"/>
    <col min="19" max="19" width="5.8515625" style="77" customWidth="1"/>
    <col min="20" max="20" width="4.7109375" style="17" customWidth="1"/>
    <col min="21" max="29" width="4.7109375" style="77" customWidth="1"/>
    <col min="30" max="30" width="4.7109375" style="76" customWidth="1"/>
    <col min="31" max="39" width="4.7109375" style="77" customWidth="1"/>
    <col min="40" max="40" width="4.7109375" style="76" customWidth="1"/>
    <col min="41" max="16384" width="4.7109375" style="77" customWidth="1"/>
  </cols>
  <sheetData>
    <row r="1" spans="1:43" ht="12.75" customHeight="1">
      <c r="A1" s="120">
        <f>Builder!C$13</f>
        <v>0</v>
      </c>
      <c r="B1" s="121"/>
      <c r="C1" s="130">
        <f>Builder!C1</f>
        <v>0</v>
      </c>
      <c r="D1" s="130"/>
      <c r="E1" s="130"/>
      <c r="F1" s="130"/>
      <c r="G1" s="130"/>
      <c r="H1" s="130"/>
      <c r="I1" s="131"/>
      <c r="J1" s="75"/>
      <c r="K1" s="120">
        <f>Builder!D13</f>
        <v>0</v>
      </c>
      <c r="L1" s="125"/>
      <c r="M1" s="134">
        <f>Builder!D1</f>
        <v>0</v>
      </c>
      <c r="N1" s="130"/>
      <c r="O1" s="130"/>
      <c r="P1" s="130"/>
      <c r="Q1" s="130"/>
      <c r="R1" s="130"/>
      <c r="S1" s="131"/>
      <c r="T1" s="75"/>
      <c r="U1" s="120">
        <f>Builder!E13</f>
        <v>0</v>
      </c>
      <c r="V1" s="125"/>
      <c r="W1" s="134">
        <f>Builder!E1</f>
        <v>0</v>
      </c>
      <c r="X1" s="130"/>
      <c r="Y1" s="130"/>
      <c r="Z1" s="130"/>
      <c r="AA1" s="130"/>
      <c r="AB1" s="130"/>
      <c r="AC1" s="131"/>
      <c r="AD1" s="75"/>
      <c r="AE1" s="120">
        <f>Builder!F13</f>
        <v>0</v>
      </c>
      <c r="AF1" s="125"/>
      <c r="AG1" s="134">
        <f>Builder!F1</f>
        <v>0</v>
      </c>
      <c r="AH1" s="130"/>
      <c r="AI1" s="130"/>
      <c r="AJ1" s="130"/>
      <c r="AK1" s="130"/>
      <c r="AL1" s="130"/>
      <c r="AM1" s="131"/>
      <c r="AN1" s="75"/>
      <c r="AO1" s="76"/>
      <c r="AP1" s="76"/>
      <c r="AQ1" s="76"/>
    </row>
    <row r="2" spans="1:40" ht="12.75" customHeight="1" thickBot="1">
      <c r="A2" s="122"/>
      <c r="B2" s="123"/>
      <c r="C2" s="132"/>
      <c r="D2" s="132"/>
      <c r="E2" s="132"/>
      <c r="F2" s="132"/>
      <c r="G2" s="132"/>
      <c r="H2" s="132"/>
      <c r="I2" s="133"/>
      <c r="J2" s="75"/>
      <c r="K2" s="122"/>
      <c r="L2" s="126"/>
      <c r="M2" s="135"/>
      <c r="N2" s="132"/>
      <c r="O2" s="132"/>
      <c r="P2" s="132"/>
      <c r="Q2" s="132"/>
      <c r="R2" s="132"/>
      <c r="S2" s="133"/>
      <c r="T2" s="75"/>
      <c r="U2" s="122"/>
      <c r="V2" s="126"/>
      <c r="W2" s="135"/>
      <c r="X2" s="132"/>
      <c r="Y2" s="132"/>
      <c r="Z2" s="132"/>
      <c r="AA2" s="132"/>
      <c r="AB2" s="132"/>
      <c r="AC2" s="133"/>
      <c r="AD2" s="75"/>
      <c r="AE2" s="122"/>
      <c r="AF2" s="126"/>
      <c r="AG2" s="135"/>
      <c r="AH2" s="132"/>
      <c r="AI2" s="132"/>
      <c r="AJ2" s="132"/>
      <c r="AK2" s="132"/>
      <c r="AL2" s="132"/>
      <c r="AM2" s="133"/>
      <c r="AN2" s="75"/>
    </row>
    <row r="3" spans="1:40" s="85" customFormat="1" ht="18">
      <c r="A3" s="127">
        <f>Builder!C$2</f>
        <v>0</v>
      </c>
      <c r="B3" s="128"/>
      <c r="C3" s="78"/>
      <c r="D3" s="124" t="s">
        <v>10</v>
      </c>
      <c r="E3" s="124"/>
      <c r="F3" s="79">
        <f>Builder!C$2</f>
        <v>0</v>
      </c>
      <c r="G3" s="80"/>
      <c r="H3" s="80"/>
      <c r="I3" s="81"/>
      <c r="J3" s="80"/>
      <c r="K3" s="127">
        <f>Builder!D2</f>
        <v>0</v>
      </c>
      <c r="L3" s="128"/>
      <c r="M3" s="80"/>
      <c r="N3" s="80"/>
      <c r="O3" s="136" t="s">
        <v>10</v>
      </c>
      <c r="P3" s="136"/>
      <c r="Q3" s="79">
        <f>Builder!D2</f>
        <v>0</v>
      </c>
      <c r="R3" s="83"/>
      <c r="S3" s="84"/>
      <c r="T3" s="80"/>
      <c r="U3" s="127">
        <f>Builder!E2</f>
        <v>0</v>
      </c>
      <c r="V3" s="128"/>
      <c r="W3" s="80"/>
      <c r="X3" s="80"/>
      <c r="Y3" s="136" t="s">
        <v>10</v>
      </c>
      <c r="Z3" s="136"/>
      <c r="AA3" s="79">
        <f>Builder!E2</f>
        <v>0</v>
      </c>
      <c r="AB3" s="83"/>
      <c r="AC3" s="84"/>
      <c r="AD3" s="80"/>
      <c r="AE3" s="127">
        <f>Builder!F2</f>
        <v>0</v>
      </c>
      <c r="AF3" s="128"/>
      <c r="AG3" s="80"/>
      <c r="AH3" s="80"/>
      <c r="AI3" s="136" t="s">
        <v>10</v>
      </c>
      <c r="AJ3" s="136"/>
      <c r="AK3" s="79">
        <f>Builder!F2</f>
        <v>0</v>
      </c>
      <c r="AL3" s="83"/>
      <c r="AM3" s="84"/>
      <c r="AN3" s="80"/>
    </row>
    <row r="4" spans="1:40" s="85" customFormat="1" ht="18">
      <c r="A4" s="129"/>
      <c r="B4" s="128"/>
      <c r="C4" s="78"/>
      <c r="D4" s="86"/>
      <c r="E4" s="87" t="s">
        <v>13</v>
      </c>
      <c r="F4" s="79" t="str">
        <f>Builder!C$3</f>
        <v>Infantry</v>
      </c>
      <c r="G4" s="80"/>
      <c r="H4" s="80"/>
      <c r="I4" s="81"/>
      <c r="J4" s="80"/>
      <c r="K4" s="129"/>
      <c r="L4" s="128"/>
      <c r="M4" s="80"/>
      <c r="N4" s="80"/>
      <c r="O4" s="88"/>
      <c r="P4" s="82" t="s">
        <v>13</v>
      </c>
      <c r="Q4" s="79" t="str">
        <f>Builder!D3</f>
        <v>Infantry</v>
      </c>
      <c r="R4" s="83"/>
      <c r="S4" s="84"/>
      <c r="T4" s="80"/>
      <c r="U4" s="129"/>
      <c r="V4" s="128"/>
      <c r="W4" s="80"/>
      <c r="X4" s="80"/>
      <c r="Y4" s="88"/>
      <c r="Z4" s="82" t="s">
        <v>13</v>
      </c>
      <c r="AA4" s="79" t="str">
        <f>Builder!E3</f>
        <v>Infantry</v>
      </c>
      <c r="AB4" s="83"/>
      <c r="AC4" s="84"/>
      <c r="AD4" s="80"/>
      <c r="AE4" s="129"/>
      <c r="AF4" s="128"/>
      <c r="AG4" s="80"/>
      <c r="AH4" s="80"/>
      <c r="AI4" s="88"/>
      <c r="AJ4" s="82" t="s">
        <v>13</v>
      </c>
      <c r="AK4" s="79" t="str">
        <f>Builder!F3</f>
        <v>Infantry</v>
      </c>
      <c r="AL4" s="83"/>
      <c r="AM4" s="84"/>
      <c r="AN4" s="80"/>
    </row>
    <row r="5" spans="1:40" s="85" customFormat="1" ht="18">
      <c r="A5" s="129"/>
      <c r="B5" s="128"/>
      <c r="C5" s="78"/>
      <c r="D5" s="86"/>
      <c r="E5" s="87" t="s">
        <v>9</v>
      </c>
      <c r="F5" s="79">
        <f>Builder!C$8</f>
        <v>0</v>
      </c>
      <c r="G5" s="80"/>
      <c r="H5" s="89"/>
      <c r="I5" s="90"/>
      <c r="J5" s="89"/>
      <c r="K5" s="129"/>
      <c r="L5" s="128"/>
      <c r="M5" s="80"/>
      <c r="N5" s="80"/>
      <c r="O5" s="88"/>
      <c r="P5" s="82" t="s">
        <v>9</v>
      </c>
      <c r="Q5" s="79">
        <f>Builder!D8</f>
        <v>0</v>
      </c>
      <c r="R5" s="91"/>
      <c r="S5" s="92"/>
      <c r="T5" s="89"/>
      <c r="U5" s="129"/>
      <c r="V5" s="128"/>
      <c r="W5" s="80"/>
      <c r="X5" s="80"/>
      <c r="Y5" s="88"/>
      <c r="Z5" s="82" t="s">
        <v>9</v>
      </c>
      <c r="AA5" s="79">
        <f>Builder!E8</f>
        <v>0</v>
      </c>
      <c r="AB5" s="91"/>
      <c r="AC5" s="92"/>
      <c r="AD5" s="89"/>
      <c r="AE5" s="129"/>
      <c r="AF5" s="128"/>
      <c r="AG5" s="80"/>
      <c r="AH5" s="80"/>
      <c r="AI5" s="88"/>
      <c r="AJ5" s="82" t="s">
        <v>9</v>
      </c>
      <c r="AK5" s="79">
        <f>Builder!F8</f>
        <v>0</v>
      </c>
      <c r="AL5" s="91"/>
      <c r="AM5" s="92"/>
      <c r="AN5" s="89"/>
    </row>
    <row r="6" spans="1:40" s="85" customFormat="1" ht="18">
      <c r="A6" s="129"/>
      <c r="B6" s="128"/>
      <c r="C6" s="78"/>
      <c r="D6" s="86"/>
      <c r="E6" s="87" t="s">
        <v>136</v>
      </c>
      <c r="F6" s="79" t="str">
        <f>Builder!C$5</f>
        <v>-</v>
      </c>
      <c r="G6" s="80"/>
      <c r="H6" s="89"/>
      <c r="I6" s="90"/>
      <c r="J6" s="89"/>
      <c r="K6" s="129"/>
      <c r="L6" s="128"/>
      <c r="M6" s="80"/>
      <c r="N6" s="80"/>
      <c r="O6" s="88"/>
      <c r="P6" s="82" t="s">
        <v>136</v>
      </c>
      <c r="Q6" s="79" t="str">
        <f>Builder!D5</f>
        <v>-</v>
      </c>
      <c r="R6" s="91"/>
      <c r="S6" s="92"/>
      <c r="T6" s="89"/>
      <c r="U6" s="129"/>
      <c r="V6" s="128"/>
      <c r="W6" s="80"/>
      <c r="X6" s="80"/>
      <c r="Y6" s="88"/>
      <c r="Z6" s="82" t="s">
        <v>136</v>
      </c>
      <c r="AA6" s="79" t="str">
        <f>Builder!E5</f>
        <v>-</v>
      </c>
      <c r="AB6" s="91"/>
      <c r="AC6" s="92"/>
      <c r="AD6" s="89"/>
      <c r="AE6" s="129"/>
      <c r="AF6" s="128"/>
      <c r="AG6" s="80"/>
      <c r="AH6" s="80"/>
      <c r="AI6" s="88"/>
      <c r="AJ6" s="82" t="s">
        <v>136</v>
      </c>
      <c r="AK6" s="79" t="str">
        <f>Builder!F5</f>
        <v>-</v>
      </c>
      <c r="AL6" s="91"/>
      <c r="AM6" s="92"/>
      <c r="AN6" s="89"/>
    </row>
    <row r="7" spans="1:40" s="85" customFormat="1" ht="18">
      <c r="A7" s="129"/>
      <c r="B7" s="128"/>
      <c r="C7" s="78"/>
      <c r="D7" s="86"/>
      <c r="E7" s="87" t="s">
        <v>135</v>
      </c>
      <c r="F7" s="79" t="str">
        <f>Builder!C$6&amp;"/"&amp;Builder!C$7</f>
        <v>-/-</v>
      </c>
      <c r="G7" s="80"/>
      <c r="H7" s="88"/>
      <c r="I7" s="93"/>
      <c r="J7" s="88"/>
      <c r="K7" s="129"/>
      <c r="L7" s="128"/>
      <c r="M7" s="80"/>
      <c r="N7" s="80"/>
      <c r="O7" s="88"/>
      <c r="P7" s="82" t="s">
        <v>135</v>
      </c>
      <c r="Q7" s="79" t="str">
        <f>Builder!D6&amp;"/"&amp;Builder!D7</f>
        <v>-/-</v>
      </c>
      <c r="R7" s="94"/>
      <c r="S7" s="95"/>
      <c r="T7" s="88"/>
      <c r="U7" s="129"/>
      <c r="V7" s="128"/>
      <c r="W7" s="80"/>
      <c r="X7" s="80"/>
      <c r="Y7" s="88"/>
      <c r="Z7" s="82" t="s">
        <v>135</v>
      </c>
      <c r="AA7" s="79" t="str">
        <f>Builder!E6&amp;"/"&amp;Builder!E7</f>
        <v>-/-</v>
      </c>
      <c r="AB7" s="94"/>
      <c r="AC7" s="95"/>
      <c r="AD7" s="88"/>
      <c r="AE7" s="129"/>
      <c r="AF7" s="128"/>
      <c r="AG7" s="80"/>
      <c r="AH7" s="80"/>
      <c r="AI7" s="88"/>
      <c r="AJ7" s="82" t="s">
        <v>135</v>
      </c>
      <c r="AK7" s="79" t="str">
        <f>Builder!F6&amp;"/"&amp;Builder!F7</f>
        <v>-/-</v>
      </c>
      <c r="AL7" s="94"/>
      <c r="AM7" s="95"/>
      <c r="AN7" s="88"/>
    </row>
    <row r="8" spans="1:40" s="85" customFormat="1" ht="18">
      <c r="A8" s="129"/>
      <c r="B8" s="128"/>
      <c r="C8" s="78"/>
      <c r="D8" s="86"/>
      <c r="E8" s="87"/>
      <c r="F8" s="79"/>
      <c r="G8" s="80"/>
      <c r="H8" s="96"/>
      <c r="I8" s="97"/>
      <c r="J8" s="98"/>
      <c r="K8" s="129"/>
      <c r="L8" s="128"/>
      <c r="M8" s="80"/>
      <c r="N8" s="80"/>
      <c r="O8" s="88"/>
      <c r="P8" s="82"/>
      <c r="Q8" s="79"/>
      <c r="R8" s="99"/>
      <c r="S8" s="100"/>
      <c r="T8" s="98"/>
      <c r="U8" s="129"/>
      <c r="V8" s="128"/>
      <c r="W8" s="80"/>
      <c r="X8" s="80"/>
      <c r="Y8" s="88"/>
      <c r="Z8" s="82"/>
      <c r="AA8" s="79"/>
      <c r="AB8" s="99"/>
      <c r="AC8" s="100"/>
      <c r="AD8" s="98"/>
      <c r="AE8" s="129"/>
      <c r="AF8" s="128"/>
      <c r="AG8" s="80"/>
      <c r="AH8" s="80"/>
      <c r="AI8" s="88"/>
      <c r="AJ8" s="82"/>
      <c r="AK8" s="79"/>
      <c r="AL8" s="99"/>
      <c r="AM8" s="100"/>
      <c r="AN8" s="98"/>
    </row>
    <row r="9" spans="1:40" s="85" customFormat="1" ht="18">
      <c r="A9" s="129"/>
      <c r="B9" s="128"/>
      <c r="C9" s="78"/>
      <c r="D9" s="86"/>
      <c r="E9" s="87" t="s">
        <v>8</v>
      </c>
      <c r="F9" s="79">
        <f>Builder!C$4</f>
        <v>0</v>
      </c>
      <c r="G9" s="80"/>
      <c r="H9" s="96"/>
      <c r="I9" s="97"/>
      <c r="J9" s="98"/>
      <c r="K9" s="129"/>
      <c r="L9" s="128"/>
      <c r="M9" s="80"/>
      <c r="N9" s="80"/>
      <c r="O9" s="88"/>
      <c r="P9" s="82" t="s">
        <v>8</v>
      </c>
      <c r="Q9" s="79">
        <f>Builder!D4</f>
        <v>0</v>
      </c>
      <c r="R9" s="99"/>
      <c r="S9" s="100"/>
      <c r="T9" s="98"/>
      <c r="U9" s="129"/>
      <c r="V9" s="128"/>
      <c r="W9" s="80"/>
      <c r="X9" s="80"/>
      <c r="Y9" s="88"/>
      <c r="Z9" s="82" t="s">
        <v>8</v>
      </c>
      <c r="AA9" s="79">
        <f>Builder!E4</f>
        <v>0</v>
      </c>
      <c r="AB9" s="99"/>
      <c r="AC9" s="100"/>
      <c r="AD9" s="98"/>
      <c r="AE9" s="129"/>
      <c r="AF9" s="128"/>
      <c r="AG9" s="80"/>
      <c r="AH9" s="80"/>
      <c r="AI9" s="88"/>
      <c r="AJ9" s="82" t="s">
        <v>8</v>
      </c>
      <c r="AK9" s="79">
        <f>Builder!F4</f>
        <v>0</v>
      </c>
      <c r="AL9" s="99"/>
      <c r="AM9" s="100"/>
      <c r="AN9" s="98"/>
    </row>
    <row r="10" spans="1:40" s="85" customFormat="1" ht="18">
      <c r="A10" s="129"/>
      <c r="B10" s="128"/>
      <c r="C10" s="78"/>
      <c r="D10" s="86"/>
      <c r="E10" s="87" t="s">
        <v>11</v>
      </c>
      <c r="F10" s="79">
        <f>Builder!C$9</f>
        <v>0</v>
      </c>
      <c r="G10" s="80"/>
      <c r="H10" s="96"/>
      <c r="I10" s="97"/>
      <c r="J10" s="98"/>
      <c r="K10" s="129"/>
      <c r="L10" s="128"/>
      <c r="M10" s="80"/>
      <c r="N10" s="80"/>
      <c r="O10" s="88"/>
      <c r="P10" s="82" t="s">
        <v>11</v>
      </c>
      <c r="Q10" s="79">
        <f>Builder!D9</f>
        <v>0</v>
      </c>
      <c r="R10" s="99"/>
      <c r="S10" s="100"/>
      <c r="T10" s="98"/>
      <c r="U10" s="129"/>
      <c r="V10" s="128"/>
      <c r="W10" s="80"/>
      <c r="X10" s="80"/>
      <c r="Y10" s="88"/>
      <c r="Z10" s="82" t="s">
        <v>11</v>
      </c>
      <c r="AA10" s="79">
        <f>Builder!E9</f>
        <v>0</v>
      </c>
      <c r="AB10" s="99"/>
      <c r="AC10" s="100"/>
      <c r="AD10" s="98"/>
      <c r="AE10" s="129"/>
      <c r="AF10" s="128"/>
      <c r="AG10" s="80"/>
      <c r="AH10" s="80"/>
      <c r="AI10" s="88"/>
      <c r="AJ10" s="82" t="s">
        <v>11</v>
      </c>
      <c r="AK10" s="79">
        <f>Builder!F9</f>
        <v>0</v>
      </c>
      <c r="AL10" s="99"/>
      <c r="AM10" s="100"/>
      <c r="AN10" s="98"/>
    </row>
    <row r="11" spans="1:40" s="85" customFormat="1" ht="18">
      <c r="A11" s="129"/>
      <c r="B11" s="128"/>
      <c r="C11" s="78"/>
      <c r="D11" s="78"/>
      <c r="E11" s="87" t="s">
        <v>12</v>
      </c>
      <c r="F11" s="79" t="str">
        <f>Builder!C$10</f>
        <v>-</v>
      </c>
      <c r="G11" s="80"/>
      <c r="H11" s="96"/>
      <c r="I11" s="97"/>
      <c r="J11" s="98"/>
      <c r="K11" s="129"/>
      <c r="L11" s="128"/>
      <c r="M11" s="80"/>
      <c r="N11" s="80"/>
      <c r="O11" s="80"/>
      <c r="P11" s="82" t="s">
        <v>12</v>
      </c>
      <c r="Q11" s="79" t="str">
        <f>Builder!D10</f>
        <v>-</v>
      </c>
      <c r="R11" s="99"/>
      <c r="S11" s="100"/>
      <c r="T11" s="98"/>
      <c r="U11" s="129"/>
      <c r="V11" s="128"/>
      <c r="W11" s="80"/>
      <c r="X11" s="80"/>
      <c r="Y11" s="80"/>
      <c r="Z11" s="82" t="s">
        <v>12</v>
      </c>
      <c r="AA11" s="79" t="str">
        <f>Builder!E10</f>
        <v>-</v>
      </c>
      <c r="AB11" s="99"/>
      <c r="AC11" s="100"/>
      <c r="AD11" s="98"/>
      <c r="AE11" s="129"/>
      <c r="AF11" s="128"/>
      <c r="AG11" s="80"/>
      <c r="AH11" s="80"/>
      <c r="AI11" s="80"/>
      <c r="AJ11" s="82" t="s">
        <v>12</v>
      </c>
      <c r="AK11" s="79" t="str">
        <f>Builder!F10</f>
        <v>-</v>
      </c>
      <c r="AL11" s="99"/>
      <c r="AM11" s="100"/>
      <c r="AN11" s="98"/>
    </row>
    <row r="12" spans="1:40" s="85" customFormat="1" ht="18">
      <c r="A12" s="129"/>
      <c r="B12" s="128"/>
      <c r="C12" s="78"/>
      <c r="D12" s="78"/>
      <c r="E12" s="78"/>
      <c r="F12" s="79"/>
      <c r="G12" s="80"/>
      <c r="H12" s="96"/>
      <c r="I12" s="97"/>
      <c r="J12" s="98"/>
      <c r="K12" s="129"/>
      <c r="L12" s="128"/>
      <c r="M12" s="80"/>
      <c r="N12" s="80"/>
      <c r="O12" s="80"/>
      <c r="P12" s="80"/>
      <c r="Q12" s="79"/>
      <c r="R12" s="99"/>
      <c r="S12" s="100"/>
      <c r="T12" s="98"/>
      <c r="U12" s="129"/>
      <c r="V12" s="128"/>
      <c r="W12" s="80"/>
      <c r="X12" s="80"/>
      <c r="Y12" s="80"/>
      <c r="Z12" s="80"/>
      <c r="AA12" s="79"/>
      <c r="AB12" s="99"/>
      <c r="AC12" s="100"/>
      <c r="AD12" s="98"/>
      <c r="AE12" s="129"/>
      <c r="AF12" s="128"/>
      <c r="AG12" s="80"/>
      <c r="AH12" s="80"/>
      <c r="AI12" s="80"/>
      <c r="AJ12" s="80"/>
      <c r="AK12" s="79"/>
      <c r="AL12" s="99"/>
      <c r="AM12" s="100"/>
      <c r="AN12" s="98"/>
    </row>
    <row r="13" spans="1:40" s="85" customFormat="1" ht="18">
      <c r="A13" s="129"/>
      <c r="B13" s="128"/>
      <c r="C13" s="78"/>
      <c r="D13" s="78"/>
      <c r="E13" s="87" t="s">
        <v>14</v>
      </c>
      <c r="F13" s="79" t="str">
        <f>Builder!C$11</f>
        <v>-</v>
      </c>
      <c r="G13" s="80"/>
      <c r="H13" s="96"/>
      <c r="I13" s="97"/>
      <c r="J13" s="98"/>
      <c r="K13" s="129"/>
      <c r="L13" s="128"/>
      <c r="M13" s="80"/>
      <c r="N13" s="80"/>
      <c r="O13" s="80"/>
      <c r="P13" s="82" t="s">
        <v>14</v>
      </c>
      <c r="Q13" s="79" t="str">
        <f>Builder!D11</f>
        <v>-</v>
      </c>
      <c r="R13" s="99"/>
      <c r="S13" s="100"/>
      <c r="T13" s="98"/>
      <c r="U13" s="129"/>
      <c r="V13" s="128"/>
      <c r="W13" s="80"/>
      <c r="X13" s="80"/>
      <c r="Y13" s="80"/>
      <c r="Z13" s="82" t="s">
        <v>14</v>
      </c>
      <c r="AA13" s="79" t="str">
        <f>Builder!E11</f>
        <v>-</v>
      </c>
      <c r="AB13" s="99"/>
      <c r="AC13" s="100"/>
      <c r="AD13" s="98"/>
      <c r="AE13" s="129"/>
      <c r="AF13" s="128"/>
      <c r="AG13" s="80"/>
      <c r="AH13" s="80"/>
      <c r="AI13" s="80"/>
      <c r="AJ13" s="82" t="s">
        <v>14</v>
      </c>
      <c r="AK13" s="79" t="str">
        <f>Builder!F11</f>
        <v>-</v>
      </c>
      <c r="AL13" s="99"/>
      <c r="AM13" s="100"/>
      <c r="AN13" s="98"/>
    </row>
    <row r="14" spans="1:40" s="85" customFormat="1" ht="18">
      <c r="A14" s="129"/>
      <c r="B14" s="128"/>
      <c r="C14" s="78"/>
      <c r="D14" s="78"/>
      <c r="E14" s="87" t="s">
        <v>15</v>
      </c>
      <c r="F14" s="79" t="str">
        <f>Builder!C$12</f>
        <v>-</v>
      </c>
      <c r="G14" s="80"/>
      <c r="H14" s="96"/>
      <c r="I14" s="97"/>
      <c r="J14" s="98"/>
      <c r="K14" s="129"/>
      <c r="L14" s="128"/>
      <c r="M14" s="80"/>
      <c r="N14" s="80"/>
      <c r="O14" s="80"/>
      <c r="P14" s="82" t="s">
        <v>15</v>
      </c>
      <c r="Q14" s="79" t="str">
        <f>Builder!D12</f>
        <v>-</v>
      </c>
      <c r="R14" s="99"/>
      <c r="S14" s="100"/>
      <c r="T14" s="98"/>
      <c r="U14" s="129"/>
      <c r="V14" s="128"/>
      <c r="W14" s="80"/>
      <c r="X14" s="80"/>
      <c r="Y14" s="80"/>
      <c r="Z14" s="82" t="s">
        <v>15</v>
      </c>
      <c r="AA14" s="79" t="str">
        <f>Builder!E12</f>
        <v>-</v>
      </c>
      <c r="AB14" s="99"/>
      <c r="AC14" s="100"/>
      <c r="AD14" s="98"/>
      <c r="AE14" s="129"/>
      <c r="AF14" s="128"/>
      <c r="AG14" s="80"/>
      <c r="AH14" s="80"/>
      <c r="AI14" s="80"/>
      <c r="AJ14" s="82" t="s">
        <v>15</v>
      </c>
      <c r="AK14" s="79" t="str">
        <f>Builder!F12</f>
        <v>-</v>
      </c>
      <c r="AL14" s="99"/>
      <c r="AM14" s="100"/>
      <c r="AN14" s="98"/>
    </row>
    <row r="15" spans="1:40" ht="12.75">
      <c r="A15" s="101"/>
      <c r="B15" s="76"/>
      <c r="C15" s="76"/>
      <c r="D15" s="76"/>
      <c r="E15" s="17"/>
      <c r="F15" s="76"/>
      <c r="G15" s="102"/>
      <c r="H15" s="103"/>
      <c r="I15" s="104"/>
      <c r="J15" s="17"/>
      <c r="K15" s="101"/>
      <c r="L15" s="76"/>
      <c r="M15" s="76"/>
      <c r="N15" s="76"/>
      <c r="O15" s="17"/>
      <c r="P15" s="76"/>
      <c r="Q15" s="102"/>
      <c r="R15" s="103"/>
      <c r="S15" s="104"/>
      <c r="U15" s="101"/>
      <c r="V15" s="76"/>
      <c r="W15" s="76"/>
      <c r="X15" s="76"/>
      <c r="Y15" s="17"/>
      <c r="Z15" s="76"/>
      <c r="AA15" s="76"/>
      <c r="AB15" s="103"/>
      <c r="AC15" s="104"/>
      <c r="AD15" s="17"/>
      <c r="AE15" s="101"/>
      <c r="AF15" s="76"/>
      <c r="AG15" s="76"/>
      <c r="AH15" s="76"/>
      <c r="AI15" s="17"/>
      <c r="AJ15" s="76"/>
      <c r="AK15" s="76"/>
      <c r="AL15" s="103"/>
      <c r="AM15" s="104"/>
      <c r="AN15" s="17"/>
    </row>
    <row r="16" spans="1:40" ht="13.5" thickBot="1">
      <c r="A16" s="101"/>
      <c r="B16" s="76"/>
      <c r="C16" s="76"/>
      <c r="D16" s="76"/>
      <c r="E16" s="17"/>
      <c r="F16" s="76"/>
      <c r="G16" s="102"/>
      <c r="H16" s="103"/>
      <c r="I16" s="104"/>
      <c r="J16" s="17"/>
      <c r="K16" s="101"/>
      <c r="L16" s="76"/>
      <c r="M16" s="76"/>
      <c r="N16" s="76"/>
      <c r="O16" s="17"/>
      <c r="P16" s="76"/>
      <c r="Q16" s="102"/>
      <c r="R16" s="103"/>
      <c r="S16" s="104"/>
      <c r="U16" s="101"/>
      <c r="V16" s="76"/>
      <c r="W16" s="76"/>
      <c r="X16" s="76"/>
      <c r="Y16" s="17"/>
      <c r="Z16" s="76"/>
      <c r="AA16" s="76"/>
      <c r="AB16" s="103"/>
      <c r="AC16" s="104"/>
      <c r="AD16" s="17"/>
      <c r="AE16" s="101"/>
      <c r="AF16" s="76"/>
      <c r="AG16" s="76"/>
      <c r="AH16" s="76"/>
      <c r="AI16" s="17"/>
      <c r="AJ16" s="76"/>
      <c r="AK16" s="76"/>
      <c r="AL16" s="103"/>
      <c r="AM16" s="104"/>
      <c r="AN16" s="17"/>
    </row>
    <row r="17" spans="1:40" ht="12.75">
      <c r="A17" s="145" t="s">
        <v>16</v>
      </c>
      <c r="B17" s="146"/>
      <c r="C17" s="146"/>
      <c r="D17" s="146"/>
      <c r="E17" s="146"/>
      <c r="F17" s="146"/>
      <c r="G17" s="146"/>
      <c r="H17" s="146"/>
      <c r="I17" s="147"/>
      <c r="J17" s="6"/>
      <c r="K17" s="117" t="s">
        <v>16</v>
      </c>
      <c r="L17" s="118"/>
      <c r="M17" s="118"/>
      <c r="N17" s="118"/>
      <c r="O17" s="118"/>
      <c r="P17" s="118"/>
      <c r="Q17" s="118"/>
      <c r="R17" s="118"/>
      <c r="S17" s="119"/>
      <c r="T17" s="6"/>
      <c r="U17" s="117" t="s">
        <v>16</v>
      </c>
      <c r="V17" s="118"/>
      <c r="W17" s="118"/>
      <c r="X17" s="118"/>
      <c r="Y17" s="118"/>
      <c r="Z17" s="118"/>
      <c r="AA17" s="118"/>
      <c r="AB17" s="118"/>
      <c r="AC17" s="119"/>
      <c r="AD17" s="6"/>
      <c r="AE17" s="117" t="s">
        <v>16</v>
      </c>
      <c r="AF17" s="118"/>
      <c r="AG17" s="118"/>
      <c r="AH17" s="118"/>
      <c r="AI17" s="118"/>
      <c r="AJ17" s="118"/>
      <c r="AK17" s="118"/>
      <c r="AL17" s="118"/>
      <c r="AM17" s="119"/>
      <c r="AN17" s="6"/>
    </row>
    <row r="18" spans="1:40" ht="12.75">
      <c r="A18" s="148" t="str">
        <f>IF(Builder!C$58="N"," ",Builder!B58)</f>
        <v> </v>
      </c>
      <c r="B18" s="149"/>
      <c r="C18" s="149"/>
      <c r="D18" s="150" t="str">
        <f>IF(Builder!C$69="N"," ",Builder!B69)</f>
        <v> </v>
      </c>
      <c r="E18" s="150"/>
      <c r="F18" s="150"/>
      <c r="G18" s="150" t="str">
        <f>IF(Builder!C$80="N"," ",Builder!B80)</f>
        <v> </v>
      </c>
      <c r="H18" s="150"/>
      <c r="I18" s="151"/>
      <c r="J18" s="6"/>
      <c r="K18" s="137" t="str">
        <f>IF(Builder!D58="N"," ",Builder!$B58)</f>
        <v> </v>
      </c>
      <c r="L18" s="138"/>
      <c r="M18" s="138"/>
      <c r="N18" s="139" t="str">
        <f>IF(Builder!D69="N"," ",Builder!$B69)</f>
        <v> </v>
      </c>
      <c r="O18" s="139"/>
      <c r="P18" s="139"/>
      <c r="Q18" s="139" t="str">
        <f>IF(Builder!D80="N"," ",Builder!$B80)</f>
        <v> </v>
      </c>
      <c r="R18" s="139"/>
      <c r="S18" s="140"/>
      <c r="T18" s="6"/>
      <c r="U18" s="137" t="str">
        <f>IF(Builder!E58="N"," ",Builder!$B58)</f>
        <v> </v>
      </c>
      <c r="V18" s="138"/>
      <c r="W18" s="138"/>
      <c r="X18" s="139" t="str">
        <f>IF(Builder!E69="N"," ",Builder!$B69)</f>
        <v> </v>
      </c>
      <c r="Y18" s="139"/>
      <c r="Z18" s="139"/>
      <c r="AA18" s="139" t="str">
        <f>IF(Builder!E80="N"," ",Builder!$B80)</f>
        <v> </v>
      </c>
      <c r="AB18" s="139"/>
      <c r="AC18" s="140"/>
      <c r="AD18" s="6"/>
      <c r="AE18" s="137" t="str">
        <f>IF(Builder!F58="N"," ",Builder!$B58)</f>
        <v> </v>
      </c>
      <c r="AF18" s="138"/>
      <c r="AG18" s="138"/>
      <c r="AH18" s="139" t="str">
        <f>IF(Builder!F69="N"," ",Builder!$B69)</f>
        <v> </v>
      </c>
      <c r="AI18" s="139"/>
      <c r="AJ18" s="139"/>
      <c r="AK18" s="139" t="str">
        <f>IF(Builder!F80="N"," ",Builder!$B80)</f>
        <v> </v>
      </c>
      <c r="AL18" s="139"/>
      <c r="AM18" s="140"/>
      <c r="AN18" s="6"/>
    </row>
    <row r="19" spans="1:40" ht="12.75">
      <c r="A19" s="137" t="str">
        <f>IF(Builder!C$59="N"," ",Builder!B59)</f>
        <v> </v>
      </c>
      <c r="B19" s="138"/>
      <c r="C19" s="138"/>
      <c r="D19" s="139" t="str">
        <f>IF(Builder!C$70="N"," ",Builder!B70)</f>
        <v> </v>
      </c>
      <c r="E19" s="139"/>
      <c r="F19" s="139"/>
      <c r="G19" s="139" t="str">
        <f>IF(Builder!C$81="N"," ",Builder!B81)</f>
        <v> </v>
      </c>
      <c r="H19" s="139"/>
      <c r="I19" s="140"/>
      <c r="J19" s="6"/>
      <c r="K19" s="137" t="str">
        <f>IF(Builder!D59="N"," ",Builder!$B59)</f>
        <v> </v>
      </c>
      <c r="L19" s="138"/>
      <c r="M19" s="138"/>
      <c r="N19" s="139" t="str">
        <f>IF(Builder!D70="N"," ",Builder!$B70)</f>
        <v> </v>
      </c>
      <c r="O19" s="139"/>
      <c r="P19" s="139"/>
      <c r="Q19" s="139" t="str">
        <f>IF(Builder!D81="N"," ",Builder!$B81)</f>
        <v> </v>
      </c>
      <c r="R19" s="139"/>
      <c r="S19" s="140"/>
      <c r="T19" s="6"/>
      <c r="U19" s="137" t="str">
        <f>IF(Builder!E59="N"," ",Builder!$B59)</f>
        <v> </v>
      </c>
      <c r="V19" s="138"/>
      <c r="W19" s="138"/>
      <c r="X19" s="139" t="str">
        <f>IF(Builder!E70="N"," ",Builder!$B70)</f>
        <v> </v>
      </c>
      <c r="Y19" s="139"/>
      <c r="Z19" s="139"/>
      <c r="AA19" s="139" t="str">
        <f>IF(Builder!E81="N"," ",Builder!$B81)</f>
        <v> </v>
      </c>
      <c r="AB19" s="139"/>
      <c r="AC19" s="140"/>
      <c r="AD19" s="6"/>
      <c r="AE19" s="137" t="str">
        <f>IF(Builder!F59="N"," ",Builder!$B59)</f>
        <v> </v>
      </c>
      <c r="AF19" s="138"/>
      <c r="AG19" s="138"/>
      <c r="AH19" s="139" t="str">
        <f>IF(Builder!F70="N"," ",Builder!$B70)</f>
        <v> </v>
      </c>
      <c r="AI19" s="139"/>
      <c r="AJ19" s="139"/>
      <c r="AK19" s="139" t="str">
        <f>IF(Builder!F81="N"," ",Builder!$B81)</f>
        <v> </v>
      </c>
      <c r="AL19" s="139"/>
      <c r="AM19" s="140"/>
      <c r="AN19" s="6"/>
    </row>
    <row r="20" spans="1:40" ht="12.75">
      <c r="A20" s="137" t="str">
        <f>IF(Builder!C$60="N"," ",Builder!B60)</f>
        <v> </v>
      </c>
      <c r="B20" s="138"/>
      <c r="C20" s="138"/>
      <c r="D20" s="139" t="str">
        <f>IF(Builder!C$71="N"," ",Builder!B71)</f>
        <v> </v>
      </c>
      <c r="E20" s="139"/>
      <c r="F20" s="139"/>
      <c r="G20" s="139" t="str">
        <f>IF(Builder!C$82="N"," ",Builder!B82)</f>
        <v> </v>
      </c>
      <c r="H20" s="139"/>
      <c r="I20" s="140"/>
      <c r="J20" s="6"/>
      <c r="K20" s="137" t="str">
        <f>IF(Builder!D60="N"," ",Builder!$B60)</f>
        <v> </v>
      </c>
      <c r="L20" s="138"/>
      <c r="M20" s="138"/>
      <c r="N20" s="139" t="str">
        <f>IF(Builder!D71="N"," ",Builder!$B71)</f>
        <v> </v>
      </c>
      <c r="O20" s="139"/>
      <c r="P20" s="139"/>
      <c r="Q20" s="139" t="str">
        <f>IF(Builder!D82="N"," ",Builder!$B82)</f>
        <v> </v>
      </c>
      <c r="R20" s="139"/>
      <c r="S20" s="140"/>
      <c r="T20" s="6"/>
      <c r="U20" s="137" t="str">
        <f>IF(Builder!E60="N"," ",Builder!$B60)</f>
        <v> </v>
      </c>
      <c r="V20" s="138"/>
      <c r="W20" s="138"/>
      <c r="X20" s="139" t="str">
        <f>IF(Builder!E71="N"," ",Builder!$B71)</f>
        <v> </v>
      </c>
      <c r="Y20" s="139"/>
      <c r="Z20" s="139"/>
      <c r="AA20" s="139" t="str">
        <f>IF(Builder!E82="N"," ",Builder!$B82)</f>
        <v> </v>
      </c>
      <c r="AB20" s="139"/>
      <c r="AC20" s="140"/>
      <c r="AD20" s="6"/>
      <c r="AE20" s="137" t="str">
        <f>IF(Builder!F60="N"," ",Builder!$B60)</f>
        <v> </v>
      </c>
      <c r="AF20" s="138"/>
      <c r="AG20" s="138"/>
      <c r="AH20" s="139" t="str">
        <f>IF(Builder!F71="N"," ",Builder!$B71)</f>
        <v> </v>
      </c>
      <c r="AI20" s="139"/>
      <c r="AJ20" s="139"/>
      <c r="AK20" s="139" t="str">
        <f>IF(Builder!F82="N"," ",Builder!$B82)</f>
        <v> </v>
      </c>
      <c r="AL20" s="139"/>
      <c r="AM20" s="140"/>
      <c r="AN20" s="6"/>
    </row>
    <row r="21" spans="1:40" ht="12.75">
      <c r="A21" s="137" t="str">
        <f>IF(Builder!C$61="N"," ",Builder!B61)</f>
        <v> </v>
      </c>
      <c r="B21" s="138"/>
      <c r="C21" s="138"/>
      <c r="D21" s="139" t="str">
        <f>IF(Builder!C$72="N"," ",Builder!B72)</f>
        <v> </v>
      </c>
      <c r="E21" s="139"/>
      <c r="F21" s="139"/>
      <c r="G21" s="139" t="str">
        <f>IF(Builder!C$83="N"," ",Builder!B83)</f>
        <v> </v>
      </c>
      <c r="H21" s="139"/>
      <c r="I21" s="140"/>
      <c r="J21" s="6"/>
      <c r="K21" s="137" t="str">
        <f>IF(Builder!D61="N"," ",Builder!$B61)</f>
        <v> </v>
      </c>
      <c r="L21" s="138"/>
      <c r="M21" s="138"/>
      <c r="N21" s="139" t="str">
        <f>IF(Builder!D72="N"," ",Builder!$B72)</f>
        <v> </v>
      </c>
      <c r="O21" s="139"/>
      <c r="P21" s="139"/>
      <c r="Q21" s="139" t="str">
        <f>IF(Builder!D83="N"," ",Builder!$B83)</f>
        <v> </v>
      </c>
      <c r="R21" s="139"/>
      <c r="S21" s="140"/>
      <c r="T21" s="6"/>
      <c r="U21" s="137" t="str">
        <f>IF(Builder!E61="N"," ",Builder!$B61)</f>
        <v> </v>
      </c>
      <c r="V21" s="138"/>
      <c r="W21" s="138"/>
      <c r="X21" s="139" t="str">
        <f>IF(Builder!E72="N"," ",Builder!$B72)</f>
        <v> </v>
      </c>
      <c r="Y21" s="139"/>
      <c r="Z21" s="139"/>
      <c r="AA21" s="139" t="str">
        <f>IF(Builder!E83="N"," ",Builder!$B83)</f>
        <v> </v>
      </c>
      <c r="AB21" s="139"/>
      <c r="AC21" s="140"/>
      <c r="AD21" s="6"/>
      <c r="AE21" s="137" t="str">
        <f>IF(Builder!F61="N"," ",Builder!$B61)</f>
        <v> </v>
      </c>
      <c r="AF21" s="138"/>
      <c r="AG21" s="138"/>
      <c r="AH21" s="139" t="str">
        <f>IF(Builder!F72="N"," ",Builder!$B72)</f>
        <v> </v>
      </c>
      <c r="AI21" s="139"/>
      <c r="AJ21" s="139"/>
      <c r="AK21" s="139" t="str">
        <f>IF(Builder!F83="N"," ",Builder!$B83)</f>
        <v> </v>
      </c>
      <c r="AL21" s="139"/>
      <c r="AM21" s="140"/>
      <c r="AN21" s="6"/>
    </row>
    <row r="22" spans="1:40" ht="12.75">
      <c r="A22" s="137" t="str">
        <f>IF(Builder!C$62="N"," ",Builder!B62)</f>
        <v> </v>
      </c>
      <c r="B22" s="138"/>
      <c r="C22" s="138"/>
      <c r="D22" s="139" t="str">
        <f>IF(Builder!C$73="N"," ",Builder!B73)</f>
        <v> </v>
      </c>
      <c r="E22" s="139"/>
      <c r="F22" s="139"/>
      <c r="G22" s="139" t="str">
        <f>IF(Builder!C$84="N"," ",Builder!B84)</f>
        <v> </v>
      </c>
      <c r="H22" s="139"/>
      <c r="I22" s="140"/>
      <c r="J22" s="6"/>
      <c r="K22" s="137" t="str">
        <f>IF(Builder!D62="N"," ",Builder!$B62)</f>
        <v> </v>
      </c>
      <c r="L22" s="138"/>
      <c r="M22" s="138"/>
      <c r="N22" s="139" t="str">
        <f>IF(Builder!D73="N"," ",Builder!$B73)</f>
        <v> </v>
      </c>
      <c r="O22" s="139"/>
      <c r="P22" s="139"/>
      <c r="Q22" s="139" t="str">
        <f>IF(Builder!D84="N"," ",Builder!$B84)</f>
        <v> </v>
      </c>
      <c r="R22" s="139"/>
      <c r="S22" s="140"/>
      <c r="T22" s="6"/>
      <c r="U22" s="137" t="str">
        <f>IF(Builder!E62="N"," ",Builder!$B62)</f>
        <v> </v>
      </c>
      <c r="V22" s="138"/>
      <c r="W22" s="138"/>
      <c r="X22" s="139" t="str">
        <f>IF(Builder!E73="N"," ",Builder!$B73)</f>
        <v> </v>
      </c>
      <c r="Y22" s="139"/>
      <c r="Z22" s="139"/>
      <c r="AA22" s="139" t="str">
        <f>IF(Builder!E84="N"," ",Builder!$B84)</f>
        <v> </v>
      </c>
      <c r="AB22" s="139"/>
      <c r="AC22" s="140"/>
      <c r="AD22" s="6"/>
      <c r="AE22" s="137" t="str">
        <f>IF(Builder!F62="N"," ",Builder!$B62)</f>
        <v> </v>
      </c>
      <c r="AF22" s="138"/>
      <c r="AG22" s="138"/>
      <c r="AH22" s="139" t="str">
        <f>IF(Builder!F73="N"," ",Builder!$B73)</f>
        <v> </v>
      </c>
      <c r="AI22" s="139"/>
      <c r="AJ22" s="139"/>
      <c r="AK22" s="139" t="str">
        <f>IF(Builder!F84="N"," ",Builder!$B84)</f>
        <v> </v>
      </c>
      <c r="AL22" s="139"/>
      <c r="AM22" s="140"/>
      <c r="AN22" s="6"/>
    </row>
    <row r="23" spans="1:40" ht="12.75">
      <c r="A23" s="137" t="str">
        <f>IF(Builder!C$63="N"," ",Builder!B63)</f>
        <v> </v>
      </c>
      <c r="B23" s="138"/>
      <c r="C23" s="138"/>
      <c r="D23" s="139" t="str">
        <f>IF(Builder!C$74=0," ",Builder!B74&amp;" "&amp;Builder!C$74)</f>
        <v> </v>
      </c>
      <c r="E23" s="139"/>
      <c r="F23" s="139"/>
      <c r="G23" s="139" t="str">
        <f>IF(Builder!C$85="N"," ",Builder!B85)</f>
        <v> </v>
      </c>
      <c r="H23" s="139"/>
      <c r="I23" s="140"/>
      <c r="J23" s="6"/>
      <c r="K23" s="137" t="str">
        <f>IF(Builder!D63="N"," ",Builder!$B63)</f>
        <v> </v>
      </c>
      <c r="L23" s="138"/>
      <c r="M23" s="138"/>
      <c r="N23" s="139" t="str">
        <f>IF(Builder!D74=0," ",Builder!$B74&amp;" "&amp;Builder!D74)</f>
        <v> </v>
      </c>
      <c r="O23" s="139"/>
      <c r="P23" s="139"/>
      <c r="Q23" s="139" t="str">
        <f>IF(Builder!D85="N"," ",Builder!$B85)</f>
        <v> </v>
      </c>
      <c r="R23" s="139"/>
      <c r="S23" s="140"/>
      <c r="T23" s="6"/>
      <c r="U23" s="137" t="str">
        <f>IF(Builder!E63="N"," ",Builder!$B63)</f>
        <v> </v>
      </c>
      <c r="V23" s="138"/>
      <c r="W23" s="138"/>
      <c r="X23" s="139" t="str">
        <f>IF(Builder!E74=0," ",Builder!$B74&amp;" "&amp;Builder!E74)</f>
        <v> </v>
      </c>
      <c r="Y23" s="139"/>
      <c r="Z23" s="139"/>
      <c r="AA23" s="139" t="str">
        <f>IF(Builder!E85="N"," ",Builder!$B85)</f>
        <v> </v>
      </c>
      <c r="AB23" s="139"/>
      <c r="AC23" s="140"/>
      <c r="AD23" s="6"/>
      <c r="AE23" s="137" t="str">
        <f>IF(Builder!F63="N"," ",Builder!$B63)</f>
        <v> </v>
      </c>
      <c r="AF23" s="138"/>
      <c r="AG23" s="138"/>
      <c r="AH23" s="139" t="str">
        <f>IF(Builder!F74=0," ",Builder!$B74&amp;" "&amp;Builder!F74)</f>
        <v> </v>
      </c>
      <c r="AI23" s="139"/>
      <c r="AJ23" s="139"/>
      <c r="AK23" s="139" t="str">
        <f>IF(Builder!F85="N"," ",Builder!$B85)</f>
        <v> </v>
      </c>
      <c r="AL23" s="139"/>
      <c r="AM23" s="140"/>
      <c r="AN23" s="6"/>
    </row>
    <row r="24" spans="1:40" ht="12.75">
      <c r="A24" s="137" t="str">
        <f>IF(Builder!C$64="N"," ",Builder!B64)</f>
        <v> </v>
      </c>
      <c r="B24" s="138"/>
      <c r="C24" s="138"/>
      <c r="D24" s="139" t="str">
        <f>IF(Builder!C$75="N"," ",Builder!B75)</f>
        <v> </v>
      </c>
      <c r="E24" s="139"/>
      <c r="F24" s="139"/>
      <c r="G24" s="139" t="str">
        <f>IF(Builder!C$86="N"," ",Builder!B86)</f>
        <v> </v>
      </c>
      <c r="H24" s="139"/>
      <c r="I24" s="140"/>
      <c r="J24" s="6"/>
      <c r="K24" s="137" t="str">
        <f>IF(Builder!D64="N"," ",Builder!$B64)</f>
        <v> </v>
      </c>
      <c r="L24" s="138"/>
      <c r="M24" s="138"/>
      <c r="N24" s="139" t="str">
        <f>IF(Builder!D75="N"," ",Builder!$B75)</f>
        <v> </v>
      </c>
      <c r="O24" s="139"/>
      <c r="P24" s="139"/>
      <c r="Q24" s="139" t="str">
        <f>IF(Builder!D86="N"," ",Builder!$B86)</f>
        <v> </v>
      </c>
      <c r="R24" s="139"/>
      <c r="S24" s="140"/>
      <c r="T24" s="6"/>
      <c r="U24" s="137" t="str">
        <f>IF(Builder!E64="N"," ",Builder!$B64)</f>
        <v> </v>
      </c>
      <c r="V24" s="138"/>
      <c r="W24" s="138"/>
      <c r="X24" s="139" t="str">
        <f>IF(Builder!E75="N"," ",Builder!$B75)</f>
        <v> </v>
      </c>
      <c r="Y24" s="139"/>
      <c r="Z24" s="139"/>
      <c r="AA24" s="139" t="str">
        <f>IF(Builder!E86="N"," ",Builder!$B86)</f>
        <v> </v>
      </c>
      <c r="AB24" s="139"/>
      <c r="AC24" s="140"/>
      <c r="AD24" s="6"/>
      <c r="AE24" s="137" t="str">
        <f>IF(Builder!F64="N"," ",Builder!$B64)</f>
        <v> </v>
      </c>
      <c r="AF24" s="138"/>
      <c r="AG24" s="138"/>
      <c r="AH24" s="139" t="str">
        <f>IF(Builder!F75="N"," ",Builder!$B75)</f>
        <v> </v>
      </c>
      <c r="AI24" s="139"/>
      <c r="AJ24" s="139"/>
      <c r="AK24" s="139" t="str">
        <f>IF(Builder!F86="N"," ",Builder!$B86)</f>
        <v> </v>
      </c>
      <c r="AL24" s="139"/>
      <c r="AM24" s="140"/>
      <c r="AN24" s="6"/>
    </row>
    <row r="25" spans="1:40" ht="12.75">
      <c r="A25" s="137" t="str">
        <f>IF(Builder!C$65="N"," ",Builder!B65)</f>
        <v> </v>
      </c>
      <c r="B25" s="138"/>
      <c r="C25" s="138"/>
      <c r="D25" s="139" t="str">
        <f>IF(Builder!C$76="N"," ",Builder!B76)</f>
        <v> </v>
      </c>
      <c r="E25" s="139"/>
      <c r="F25" s="139"/>
      <c r="G25" s="139" t="str">
        <f>IF(Builder!C$87="N"," ",Builder!B87)</f>
        <v> </v>
      </c>
      <c r="H25" s="139"/>
      <c r="I25" s="140"/>
      <c r="J25" s="6"/>
      <c r="K25" s="137" t="str">
        <f>IF(Builder!D65="N"," ",Builder!$B65)</f>
        <v> </v>
      </c>
      <c r="L25" s="138"/>
      <c r="M25" s="138"/>
      <c r="N25" s="139" t="str">
        <f>IF(Builder!D76="N"," ",Builder!$B76)</f>
        <v> </v>
      </c>
      <c r="O25" s="139"/>
      <c r="P25" s="139"/>
      <c r="Q25" s="139" t="str">
        <f>IF(Builder!D87="N"," ",Builder!$B87)</f>
        <v> </v>
      </c>
      <c r="R25" s="139"/>
      <c r="S25" s="140"/>
      <c r="T25" s="6"/>
      <c r="U25" s="137" t="str">
        <f>IF(Builder!E65="N"," ",Builder!$B65)</f>
        <v> </v>
      </c>
      <c r="V25" s="138"/>
      <c r="W25" s="138"/>
      <c r="X25" s="139" t="str">
        <f>IF(Builder!E76="N"," ",Builder!$B76)</f>
        <v> </v>
      </c>
      <c r="Y25" s="139"/>
      <c r="Z25" s="139"/>
      <c r="AA25" s="139" t="str">
        <f>IF(Builder!E87="N"," ",Builder!$B87)</f>
        <v> </v>
      </c>
      <c r="AB25" s="139"/>
      <c r="AC25" s="140"/>
      <c r="AD25" s="6"/>
      <c r="AE25" s="137" t="str">
        <f>IF(Builder!F65="N"," ",Builder!$B65)</f>
        <v> </v>
      </c>
      <c r="AF25" s="138"/>
      <c r="AG25" s="138"/>
      <c r="AH25" s="139" t="str">
        <f>IF(Builder!F76="N"," ",Builder!$B76)</f>
        <v> </v>
      </c>
      <c r="AI25" s="139"/>
      <c r="AJ25" s="139"/>
      <c r="AK25" s="139" t="str">
        <f>IF(Builder!F87="N"," ",Builder!$B87)</f>
        <v> </v>
      </c>
      <c r="AL25" s="139"/>
      <c r="AM25" s="140"/>
      <c r="AN25" s="6"/>
    </row>
    <row r="26" spans="1:40" ht="12.75">
      <c r="A26" s="137" t="str">
        <f>IF(Builder!C$66="N"," ",Builder!B66)</f>
        <v> </v>
      </c>
      <c r="B26" s="138"/>
      <c r="C26" s="138"/>
      <c r="D26" s="139" t="str">
        <f>IF(Builder!C$77="N"," ",Builder!B77)</f>
        <v> </v>
      </c>
      <c r="E26" s="139"/>
      <c r="F26" s="139"/>
      <c r="G26" s="139" t="str">
        <f>IF(Builder!C$88="N"," ",Builder!B88)</f>
        <v> </v>
      </c>
      <c r="H26" s="139"/>
      <c r="I26" s="140"/>
      <c r="J26" s="6"/>
      <c r="K26" s="137" t="str">
        <f>IF(Builder!D66="N"," ",Builder!$B66)</f>
        <v> </v>
      </c>
      <c r="L26" s="138"/>
      <c r="M26" s="138"/>
      <c r="N26" s="139" t="str">
        <f>IF(Builder!D77="N"," ",Builder!$B77)</f>
        <v> </v>
      </c>
      <c r="O26" s="139"/>
      <c r="P26" s="139"/>
      <c r="Q26" s="139" t="str">
        <f>IF(Builder!D88="N"," ",Builder!$B88)</f>
        <v> </v>
      </c>
      <c r="R26" s="139"/>
      <c r="S26" s="140"/>
      <c r="T26" s="6"/>
      <c r="U26" s="137" t="str">
        <f>IF(Builder!E66="N"," ",Builder!$B66)</f>
        <v> </v>
      </c>
      <c r="V26" s="138"/>
      <c r="W26" s="138"/>
      <c r="X26" s="139" t="str">
        <f>IF(Builder!E77="N"," ",Builder!$B77)</f>
        <v> </v>
      </c>
      <c r="Y26" s="139"/>
      <c r="Z26" s="139"/>
      <c r="AA26" s="139" t="str">
        <f>IF(Builder!E88="N"," ",Builder!$B88)</f>
        <v> </v>
      </c>
      <c r="AB26" s="139"/>
      <c r="AC26" s="140"/>
      <c r="AD26" s="6"/>
      <c r="AE26" s="137" t="str">
        <f>IF(Builder!F66="N"," ",Builder!$B66)</f>
        <v> </v>
      </c>
      <c r="AF26" s="138"/>
      <c r="AG26" s="138"/>
      <c r="AH26" s="139" t="str">
        <f>IF(Builder!F77="N"," ",Builder!$B77)</f>
        <v> </v>
      </c>
      <c r="AI26" s="139"/>
      <c r="AJ26" s="139"/>
      <c r="AK26" s="139" t="str">
        <f>IF(Builder!F88="N"," ",Builder!$B88)</f>
        <v> </v>
      </c>
      <c r="AL26" s="139"/>
      <c r="AM26" s="140"/>
      <c r="AN26" s="6"/>
    </row>
    <row r="27" spans="1:40" ht="12.75">
      <c r="A27" s="137" t="str">
        <f>IF(Builder!C$67="N"," ",Builder!B67)</f>
        <v> </v>
      </c>
      <c r="B27" s="138"/>
      <c r="C27" s="138"/>
      <c r="D27" s="139" t="str">
        <f>IF(Builder!C$78="N"," ",Builder!B78)</f>
        <v> </v>
      </c>
      <c r="E27" s="139"/>
      <c r="F27" s="139"/>
      <c r="G27" s="139" t="str">
        <f>IF(Builder!C$89="N"," ",Builder!B89)</f>
        <v> </v>
      </c>
      <c r="H27" s="139"/>
      <c r="I27" s="140"/>
      <c r="J27" s="6"/>
      <c r="K27" s="137" t="str">
        <f>IF(Builder!D67="N"," ",Builder!$B67)</f>
        <v> </v>
      </c>
      <c r="L27" s="138"/>
      <c r="M27" s="138"/>
      <c r="N27" s="139" t="str">
        <f>IF(Builder!D78="N"," ",Builder!$B78)</f>
        <v> </v>
      </c>
      <c r="O27" s="139"/>
      <c r="P27" s="139"/>
      <c r="Q27" s="139" t="str">
        <f>IF(Builder!D89="N"," ",Builder!$B89)</f>
        <v> </v>
      </c>
      <c r="R27" s="139"/>
      <c r="S27" s="140"/>
      <c r="T27" s="6"/>
      <c r="U27" s="137" t="str">
        <f>IF(Builder!E67="N"," ",Builder!$B67)</f>
        <v> </v>
      </c>
      <c r="V27" s="138"/>
      <c r="W27" s="138"/>
      <c r="X27" s="139" t="str">
        <f>IF(Builder!E78="N"," ",Builder!$B78)</f>
        <v> </v>
      </c>
      <c r="Y27" s="139"/>
      <c r="Z27" s="139"/>
      <c r="AA27" s="139" t="str">
        <f>IF(Builder!E89="N"," ",Builder!$B89)</f>
        <v> </v>
      </c>
      <c r="AB27" s="139"/>
      <c r="AC27" s="140"/>
      <c r="AD27" s="6"/>
      <c r="AE27" s="137" t="str">
        <f>IF(Builder!F67="N"," ",Builder!$B67)</f>
        <v> </v>
      </c>
      <c r="AF27" s="138"/>
      <c r="AG27" s="138"/>
      <c r="AH27" s="139" t="str">
        <f>IF(Builder!F78="N"," ",Builder!$B78)</f>
        <v> </v>
      </c>
      <c r="AI27" s="139"/>
      <c r="AJ27" s="139"/>
      <c r="AK27" s="139" t="str">
        <f>IF(Builder!F89="N"," ",Builder!$B89)</f>
        <v> </v>
      </c>
      <c r="AL27" s="139"/>
      <c r="AM27" s="140"/>
      <c r="AN27" s="6"/>
    </row>
    <row r="28" spans="1:40" ht="13.5" thickBot="1">
      <c r="A28" s="141" t="str">
        <f>IF(Builder!C$68="N"," ",Builder!B68)</f>
        <v> </v>
      </c>
      <c r="B28" s="142"/>
      <c r="C28" s="142"/>
      <c r="D28" s="143" t="str">
        <f>IF(Builder!C$79="N"," ",Builder!B79)</f>
        <v> </v>
      </c>
      <c r="E28" s="143"/>
      <c r="F28" s="143"/>
      <c r="G28" s="143"/>
      <c r="H28" s="143"/>
      <c r="I28" s="144"/>
      <c r="J28" s="6"/>
      <c r="K28" s="141" t="str">
        <f>IF(Builder!D68="N"," ",Builder!$B68)</f>
        <v> </v>
      </c>
      <c r="L28" s="142"/>
      <c r="M28" s="142"/>
      <c r="N28" s="143" t="str">
        <f>IF(Builder!D79="N"," ",Builder!$B79)</f>
        <v> </v>
      </c>
      <c r="O28" s="143"/>
      <c r="P28" s="143"/>
      <c r="Q28" s="143"/>
      <c r="R28" s="143"/>
      <c r="S28" s="144"/>
      <c r="T28" s="6"/>
      <c r="U28" s="141" t="str">
        <f>IF(Builder!E68="N"," ",Builder!$B68)</f>
        <v> </v>
      </c>
      <c r="V28" s="142"/>
      <c r="W28" s="142"/>
      <c r="X28" s="143" t="str">
        <f>IF(Builder!E79="N"," ",Builder!$B79)</f>
        <v> </v>
      </c>
      <c r="Y28" s="143"/>
      <c r="Z28" s="143"/>
      <c r="AA28" s="143"/>
      <c r="AB28" s="143"/>
      <c r="AC28" s="144"/>
      <c r="AD28" s="6"/>
      <c r="AE28" s="141" t="str">
        <f>IF(Builder!F68="N"," ",Builder!$B68)</f>
        <v> </v>
      </c>
      <c r="AF28" s="142"/>
      <c r="AG28" s="142"/>
      <c r="AH28" s="143" t="str">
        <f>IF(Builder!F79="N"," ",Builder!$B79)</f>
        <v> </v>
      </c>
      <c r="AI28" s="143"/>
      <c r="AJ28" s="143"/>
      <c r="AK28" s="143"/>
      <c r="AL28" s="143"/>
      <c r="AM28" s="144"/>
      <c r="AN28" s="6"/>
    </row>
    <row r="29" spans="1:43" ht="12.75" customHeight="1" thickBot="1">
      <c r="A29" s="101"/>
      <c r="B29" s="76"/>
      <c r="C29" s="102"/>
      <c r="D29" s="76"/>
      <c r="E29" s="76"/>
      <c r="F29" s="76"/>
      <c r="G29" s="76"/>
      <c r="H29" s="76"/>
      <c r="I29" s="76"/>
      <c r="K29" s="76"/>
      <c r="L29" s="76"/>
      <c r="M29" s="102"/>
      <c r="N29" s="76"/>
      <c r="O29" s="76"/>
      <c r="P29" s="76"/>
      <c r="Q29" s="76"/>
      <c r="R29" s="76"/>
      <c r="S29" s="76"/>
      <c r="T29" s="76"/>
      <c r="U29" s="76"/>
      <c r="V29" s="76"/>
      <c r="W29" s="102"/>
      <c r="X29" s="76"/>
      <c r="Y29" s="76"/>
      <c r="Z29" s="76"/>
      <c r="AA29" s="76"/>
      <c r="AB29" s="76"/>
      <c r="AC29" s="76"/>
      <c r="AE29" s="76"/>
      <c r="AF29" s="76"/>
      <c r="AG29" s="102"/>
      <c r="AH29" s="76"/>
      <c r="AI29" s="76"/>
      <c r="AJ29" s="76"/>
      <c r="AK29" s="76"/>
      <c r="AL29" s="76"/>
      <c r="AM29" s="76"/>
      <c r="AO29" s="76"/>
      <c r="AP29" s="76"/>
      <c r="AQ29" s="76"/>
    </row>
    <row r="30" spans="1:40" ht="12.75" customHeight="1">
      <c r="A30" s="120">
        <f>Builder!G$13</f>
        <v>0</v>
      </c>
      <c r="B30" s="121"/>
      <c r="C30" s="130">
        <f>Builder!G1</f>
        <v>0</v>
      </c>
      <c r="D30" s="130"/>
      <c r="E30" s="130"/>
      <c r="F30" s="130"/>
      <c r="G30" s="130"/>
      <c r="H30" s="130"/>
      <c r="I30" s="131"/>
      <c r="J30" s="75"/>
      <c r="K30" s="120">
        <f>Builder!H$13</f>
        <v>0</v>
      </c>
      <c r="L30" s="121"/>
      <c r="M30" s="130">
        <f>Builder!H1</f>
        <v>0</v>
      </c>
      <c r="N30" s="130"/>
      <c r="O30" s="130"/>
      <c r="P30" s="130"/>
      <c r="Q30" s="130"/>
      <c r="R30" s="130"/>
      <c r="S30" s="131"/>
      <c r="T30" s="75"/>
      <c r="U30" s="120">
        <f>Builder!I$13</f>
        <v>0</v>
      </c>
      <c r="V30" s="121"/>
      <c r="W30" s="130">
        <f>Builder!I1</f>
        <v>0</v>
      </c>
      <c r="X30" s="130"/>
      <c r="Y30" s="130"/>
      <c r="Z30" s="130"/>
      <c r="AA30" s="130"/>
      <c r="AB30" s="130"/>
      <c r="AC30" s="131"/>
      <c r="AD30" s="75"/>
      <c r="AE30" s="120">
        <f>Builder!J$13</f>
        <v>0</v>
      </c>
      <c r="AF30" s="121"/>
      <c r="AG30" s="130">
        <f>Builder!J1</f>
        <v>0</v>
      </c>
      <c r="AH30" s="130"/>
      <c r="AI30" s="130"/>
      <c r="AJ30" s="130"/>
      <c r="AK30" s="130"/>
      <c r="AL30" s="130"/>
      <c r="AM30" s="131"/>
      <c r="AN30" s="75"/>
    </row>
    <row r="31" spans="1:40" ht="12.75" customHeight="1" thickBot="1">
      <c r="A31" s="122"/>
      <c r="B31" s="123"/>
      <c r="C31" s="132"/>
      <c r="D31" s="132"/>
      <c r="E31" s="132"/>
      <c r="F31" s="132"/>
      <c r="G31" s="132"/>
      <c r="H31" s="132"/>
      <c r="I31" s="133"/>
      <c r="J31" s="75"/>
      <c r="K31" s="122"/>
      <c r="L31" s="123"/>
      <c r="M31" s="132"/>
      <c r="N31" s="132"/>
      <c r="O31" s="132"/>
      <c r="P31" s="132"/>
      <c r="Q31" s="132"/>
      <c r="R31" s="132"/>
      <c r="S31" s="133"/>
      <c r="T31" s="75"/>
      <c r="U31" s="122"/>
      <c r="V31" s="123"/>
      <c r="W31" s="132"/>
      <c r="X31" s="132"/>
      <c r="Y31" s="132"/>
      <c r="Z31" s="132"/>
      <c r="AA31" s="132"/>
      <c r="AB31" s="132"/>
      <c r="AC31" s="133"/>
      <c r="AD31" s="75"/>
      <c r="AE31" s="122"/>
      <c r="AF31" s="123"/>
      <c r="AG31" s="132"/>
      <c r="AH31" s="132"/>
      <c r="AI31" s="132"/>
      <c r="AJ31" s="132"/>
      <c r="AK31" s="132"/>
      <c r="AL31" s="132"/>
      <c r="AM31" s="133"/>
      <c r="AN31" s="75"/>
    </row>
    <row r="32" spans="1:40" s="85" customFormat="1" ht="18">
      <c r="A32" s="127">
        <f>Builder!G$2</f>
        <v>0</v>
      </c>
      <c r="B32" s="128"/>
      <c r="C32" s="78"/>
      <c r="D32" s="124" t="s">
        <v>10</v>
      </c>
      <c r="E32" s="124"/>
      <c r="F32" s="105">
        <f>Builder!G$2</f>
        <v>0</v>
      </c>
      <c r="G32" s="80"/>
      <c r="H32" s="80"/>
      <c r="I32" s="81"/>
      <c r="J32" s="80"/>
      <c r="K32" s="127">
        <f>Builder!H$2</f>
        <v>0</v>
      </c>
      <c r="L32" s="128"/>
      <c r="M32" s="78"/>
      <c r="N32" s="124" t="s">
        <v>10</v>
      </c>
      <c r="O32" s="124"/>
      <c r="P32" s="105">
        <f>Builder!H$2</f>
        <v>0</v>
      </c>
      <c r="Q32" s="80"/>
      <c r="R32" s="80"/>
      <c r="S32" s="81"/>
      <c r="T32" s="80"/>
      <c r="U32" s="127">
        <f>Builder!I$2</f>
        <v>0</v>
      </c>
      <c r="V32" s="128"/>
      <c r="W32" s="78"/>
      <c r="X32" s="124" t="s">
        <v>10</v>
      </c>
      <c r="Y32" s="124"/>
      <c r="Z32" s="105">
        <f>Builder!I$2</f>
        <v>0</v>
      </c>
      <c r="AA32" s="80"/>
      <c r="AB32" s="80"/>
      <c r="AC32" s="81"/>
      <c r="AD32" s="80"/>
      <c r="AE32" s="127">
        <f>Builder!J$2</f>
        <v>0</v>
      </c>
      <c r="AF32" s="128"/>
      <c r="AG32" s="78"/>
      <c r="AH32" s="124" t="s">
        <v>10</v>
      </c>
      <c r="AI32" s="124"/>
      <c r="AJ32" s="105">
        <f>Builder!J$2</f>
        <v>0</v>
      </c>
      <c r="AK32" s="80"/>
      <c r="AL32" s="80"/>
      <c r="AM32" s="81"/>
      <c r="AN32" s="80"/>
    </row>
    <row r="33" spans="1:40" s="85" customFormat="1" ht="18">
      <c r="A33" s="129"/>
      <c r="B33" s="128"/>
      <c r="C33" s="78"/>
      <c r="D33" s="86"/>
      <c r="E33" s="87" t="s">
        <v>13</v>
      </c>
      <c r="F33" s="105" t="str">
        <f>Builder!G$3</f>
        <v>Infantry</v>
      </c>
      <c r="G33" s="80"/>
      <c r="H33" s="80"/>
      <c r="I33" s="81"/>
      <c r="J33" s="80"/>
      <c r="K33" s="129"/>
      <c r="L33" s="128"/>
      <c r="M33" s="78"/>
      <c r="N33" s="86"/>
      <c r="O33" s="87" t="s">
        <v>13</v>
      </c>
      <c r="P33" s="105" t="str">
        <f>Builder!H$3</f>
        <v>Infantry</v>
      </c>
      <c r="Q33" s="80"/>
      <c r="R33" s="80"/>
      <c r="S33" s="81"/>
      <c r="T33" s="80"/>
      <c r="U33" s="129"/>
      <c r="V33" s="128"/>
      <c r="W33" s="78"/>
      <c r="X33" s="86"/>
      <c r="Y33" s="87" t="s">
        <v>13</v>
      </c>
      <c r="Z33" s="105" t="str">
        <f>Builder!I$3</f>
        <v>Infantry</v>
      </c>
      <c r="AA33" s="80"/>
      <c r="AB33" s="80"/>
      <c r="AC33" s="81"/>
      <c r="AD33" s="80"/>
      <c r="AE33" s="129"/>
      <c r="AF33" s="128"/>
      <c r="AG33" s="78"/>
      <c r="AH33" s="86"/>
      <c r="AI33" s="87" t="s">
        <v>13</v>
      </c>
      <c r="AJ33" s="105" t="str">
        <f>Builder!J$3</f>
        <v>Infantry</v>
      </c>
      <c r="AK33" s="80"/>
      <c r="AL33" s="80"/>
      <c r="AM33" s="81"/>
      <c r="AN33" s="80"/>
    </row>
    <row r="34" spans="1:40" s="85" customFormat="1" ht="18">
      <c r="A34" s="129"/>
      <c r="B34" s="128"/>
      <c r="C34" s="78"/>
      <c r="D34" s="86"/>
      <c r="E34" s="87" t="s">
        <v>9</v>
      </c>
      <c r="F34" s="105">
        <f>Builder!G$8</f>
        <v>0</v>
      </c>
      <c r="G34" s="80"/>
      <c r="H34" s="89"/>
      <c r="I34" s="90"/>
      <c r="J34" s="89"/>
      <c r="K34" s="129"/>
      <c r="L34" s="128"/>
      <c r="M34" s="78"/>
      <c r="N34" s="86"/>
      <c r="O34" s="87" t="s">
        <v>9</v>
      </c>
      <c r="P34" s="105">
        <f>Builder!H$8</f>
        <v>0</v>
      </c>
      <c r="Q34" s="80"/>
      <c r="R34" s="89"/>
      <c r="S34" s="90"/>
      <c r="T34" s="89"/>
      <c r="U34" s="129"/>
      <c r="V34" s="128"/>
      <c r="W34" s="78"/>
      <c r="X34" s="86"/>
      <c r="Y34" s="87" t="s">
        <v>9</v>
      </c>
      <c r="Z34" s="105">
        <f>Builder!I$8</f>
        <v>0</v>
      </c>
      <c r="AA34" s="80"/>
      <c r="AB34" s="89"/>
      <c r="AC34" s="90"/>
      <c r="AD34" s="89"/>
      <c r="AE34" s="129"/>
      <c r="AF34" s="128"/>
      <c r="AG34" s="78"/>
      <c r="AH34" s="86"/>
      <c r="AI34" s="87" t="s">
        <v>9</v>
      </c>
      <c r="AJ34" s="105">
        <f>Builder!J$8</f>
        <v>0</v>
      </c>
      <c r="AK34" s="80"/>
      <c r="AL34" s="89"/>
      <c r="AM34" s="90"/>
      <c r="AN34" s="89"/>
    </row>
    <row r="35" spans="1:40" s="85" customFormat="1" ht="18">
      <c r="A35" s="129"/>
      <c r="B35" s="128"/>
      <c r="C35" s="78"/>
      <c r="D35" s="86"/>
      <c r="E35" s="87" t="s">
        <v>136</v>
      </c>
      <c r="F35" s="105" t="str">
        <f>Builder!G$5</f>
        <v>-</v>
      </c>
      <c r="G35" s="80"/>
      <c r="H35" s="89"/>
      <c r="I35" s="90"/>
      <c r="J35" s="89"/>
      <c r="K35" s="129"/>
      <c r="L35" s="128"/>
      <c r="M35" s="78"/>
      <c r="N35" s="86"/>
      <c r="O35" s="87" t="s">
        <v>136</v>
      </c>
      <c r="P35" s="105" t="str">
        <f>Builder!H$5</f>
        <v>-</v>
      </c>
      <c r="Q35" s="80"/>
      <c r="R35" s="89"/>
      <c r="S35" s="90"/>
      <c r="T35" s="89"/>
      <c r="U35" s="129"/>
      <c r="V35" s="128"/>
      <c r="W35" s="78"/>
      <c r="X35" s="86"/>
      <c r="Y35" s="87" t="s">
        <v>136</v>
      </c>
      <c r="Z35" s="105" t="str">
        <f>Builder!I$5</f>
        <v>-</v>
      </c>
      <c r="AA35" s="80"/>
      <c r="AB35" s="89"/>
      <c r="AC35" s="90"/>
      <c r="AD35" s="89"/>
      <c r="AE35" s="129"/>
      <c r="AF35" s="128"/>
      <c r="AG35" s="78"/>
      <c r="AH35" s="86"/>
      <c r="AI35" s="87" t="s">
        <v>136</v>
      </c>
      <c r="AJ35" s="105" t="str">
        <f>Builder!J$5</f>
        <v>-</v>
      </c>
      <c r="AK35" s="80"/>
      <c r="AL35" s="89"/>
      <c r="AM35" s="90"/>
      <c r="AN35" s="89"/>
    </row>
    <row r="36" spans="1:40" s="85" customFormat="1" ht="18">
      <c r="A36" s="129"/>
      <c r="B36" s="128"/>
      <c r="C36" s="78"/>
      <c r="D36" s="86"/>
      <c r="E36" s="87" t="s">
        <v>135</v>
      </c>
      <c r="F36" s="105" t="str">
        <f>Builder!G$6&amp;"/"&amp;Builder!G$7</f>
        <v>-/-</v>
      </c>
      <c r="G36" s="80"/>
      <c r="H36" s="88"/>
      <c r="I36" s="93"/>
      <c r="J36" s="88"/>
      <c r="K36" s="129"/>
      <c r="L36" s="128"/>
      <c r="M36" s="78"/>
      <c r="N36" s="86"/>
      <c r="O36" s="87" t="s">
        <v>135</v>
      </c>
      <c r="P36" s="105" t="str">
        <f>Builder!H$6&amp;"/"&amp;Builder!H$7</f>
        <v>-/-</v>
      </c>
      <c r="Q36" s="80"/>
      <c r="R36" s="88"/>
      <c r="S36" s="93"/>
      <c r="T36" s="88"/>
      <c r="U36" s="129"/>
      <c r="V36" s="128"/>
      <c r="W36" s="78"/>
      <c r="X36" s="86"/>
      <c r="Y36" s="87" t="s">
        <v>135</v>
      </c>
      <c r="Z36" s="105" t="str">
        <f>Builder!I$6&amp;"/"&amp;Builder!I$7</f>
        <v>-/-</v>
      </c>
      <c r="AA36" s="80"/>
      <c r="AB36" s="88"/>
      <c r="AC36" s="93"/>
      <c r="AD36" s="88"/>
      <c r="AE36" s="129"/>
      <c r="AF36" s="128"/>
      <c r="AG36" s="78"/>
      <c r="AH36" s="86"/>
      <c r="AI36" s="87" t="s">
        <v>135</v>
      </c>
      <c r="AJ36" s="105" t="str">
        <f>Builder!J$6&amp;"/"&amp;Builder!J$7</f>
        <v>-/-</v>
      </c>
      <c r="AK36" s="80"/>
      <c r="AL36" s="88"/>
      <c r="AM36" s="93"/>
      <c r="AN36" s="88"/>
    </row>
    <row r="37" spans="1:40" s="85" customFormat="1" ht="18">
      <c r="A37" s="129"/>
      <c r="B37" s="128"/>
      <c r="C37" s="78"/>
      <c r="D37" s="86"/>
      <c r="E37" s="87"/>
      <c r="F37" s="105"/>
      <c r="G37" s="80"/>
      <c r="H37" s="96"/>
      <c r="I37" s="97"/>
      <c r="J37" s="98"/>
      <c r="K37" s="129"/>
      <c r="L37" s="128"/>
      <c r="M37" s="78"/>
      <c r="N37" s="86"/>
      <c r="O37" s="87"/>
      <c r="P37" s="105"/>
      <c r="Q37" s="80"/>
      <c r="R37" s="96"/>
      <c r="S37" s="97"/>
      <c r="T37" s="98"/>
      <c r="U37" s="129"/>
      <c r="V37" s="128"/>
      <c r="W37" s="78"/>
      <c r="X37" s="86"/>
      <c r="Y37" s="87"/>
      <c r="Z37" s="105"/>
      <c r="AA37" s="80"/>
      <c r="AB37" s="96"/>
      <c r="AC37" s="97"/>
      <c r="AD37" s="98"/>
      <c r="AE37" s="129"/>
      <c r="AF37" s="128"/>
      <c r="AG37" s="78"/>
      <c r="AH37" s="86"/>
      <c r="AI37" s="87"/>
      <c r="AJ37" s="105"/>
      <c r="AK37" s="80"/>
      <c r="AL37" s="96"/>
      <c r="AM37" s="97"/>
      <c r="AN37" s="98"/>
    </row>
    <row r="38" spans="1:40" s="85" customFormat="1" ht="18">
      <c r="A38" s="129"/>
      <c r="B38" s="128"/>
      <c r="C38" s="78"/>
      <c r="D38" s="86"/>
      <c r="E38" s="87" t="s">
        <v>8</v>
      </c>
      <c r="F38" s="105">
        <f>Builder!G$4</f>
        <v>0</v>
      </c>
      <c r="G38" s="80"/>
      <c r="H38" s="96"/>
      <c r="I38" s="97"/>
      <c r="J38" s="98"/>
      <c r="K38" s="129"/>
      <c r="L38" s="128"/>
      <c r="M38" s="78"/>
      <c r="N38" s="86"/>
      <c r="O38" s="87" t="s">
        <v>8</v>
      </c>
      <c r="P38" s="105">
        <f>Builder!H$4</f>
        <v>0</v>
      </c>
      <c r="Q38" s="80"/>
      <c r="R38" s="96"/>
      <c r="S38" s="97"/>
      <c r="T38" s="98"/>
      <c r="U38" s="129"/>
      <c r="V38" s="128"/>
      <c r="W38" s="78"/>
      <c r="X38" s="86"/>
      <c r="Y38" s="87" t="s">
        <v>8</v>
      </c>
      <c r="Z38" s="105">
        <f>Builder!I$4</f>
        <v>0</v>
      </c>
      <c r="AA38" s="80"/>
      <c r="AB38" s="96"/>
      <c r="AC38" s="97"/>
      <c r="AD38" s="98"/>
      <c r="AE38" s="129"/>
      <c r="AF38" s="128"/>
      <c r="AG38" s="78"/>
      <c r="AH38" s="86"/>
      <c r="AI38" s="87" t="s">
        <v>8</v>
      </c>
      <c r="AJ38" s="105">
        <f>Builder!J$4</f>
        <v>0</v>
      </c>
      <c r="AK38" s="80"/>
      <c r="AL38" s="96"/>
      <c r="AM38" s="97"/>
      <c r="AN38" s="98"/>
    </row>
    <row r="39" spans="1:40" s="85" customFormat="1" ht="18">
      <c r="A39" s="129"/>
      <c r="B39" s="128"/>
      <c r="C39" s="78"/>
      <c r="D39" s="86"/>
      <c r="E39" s="87" t="s">
        <v>11</v>
      </c>
      <c r="F39" s="105">
        <f>Builder!G$9</f>
        <v>0</v>
      </c>
      <c r="G39" s="80"/>
      <c r="H39" s="96"/>
      <c r="I39" s="97"/>
      <c r="J39" s="98"/>
      <c r="K39" s="129"/>
      <c r="L39" s="128"/>
      <c r="M39" s="78"/>
      <c r="N39" s="86"/>
      <c r="O39" s="87" t="s">
        <v>11</v>
      </c>
      <c r="P39" s="105">
        <f>Builder!H$9</f>
        <v>0</v>
      </c>
      <c r="Q39" s="80"/>
      <c r="R39" s="96"/>
      <c r="S39" s="97"/>
      <c r="T39" s="98"/>
      <c r="U39" s="129"/>
      <c r="V39" s="128"/>
      <c r="W39" s="78"/>
      <c r="X39" s="86"/>
      <c r="Y39" s="87" t="s">
        <v>11</v>
      </c>
      <c r="Z39" s="105">
        <f>Builder!I$9</f>
        <v>0</v>
      </c>
      <c r="AA39" s="80"/>
      <c r="AB39" s="96"/>
      <c r="AC39" s="97"/>
      <c r="AD39" s="98"/>
      <c r="AE39" s="129"/>
      <c r="AF39" s="128"/>
      <c r="AG39" s="78"/>
      <c r="AH39" s="86"/>
      <c r="AI39" s="87" t="s">
        <v>11</v>
      </c>
      <c r="AJ39" s="105">
        <f>Builder!J$9</f>
        <v>0</v>
      </c>
      <c r="AK39" s="80"/>
      <c r="AL39" s="96"/>
      <c r="AM39" s="97"/>
      <c r="AN39" s="98"/>
    </row>
    <row r="40" spans="1:40" s="85" customFormat="1" ht="18">
      <c r="A40" s="129"/>
      <c r="B40" s="128"/>
      <c r="C40" s="78"/>
      <c r="D40" s="78"/>
      <c r="E40" s="87" t="s">
        <v>12</v>
      </c>
      <c r="F40" s="105" t="str">
        <f>Builder!G$10</f>
        <v>-</v>
      </c>
      <c r="G40" s="80"/>
      <c r="H40" s="96"/>
      <c r="I40" s="97"/>
      <c r="J40" s="98"/>
      <c r="K40" s="129"/>
      <c r="L40" s="128"/>
      <c r="M40" s="78"/>
      <c r="N40" s="78"/>
      <c r="O40" s="87" t="s">
        <v>12</v>
      </c>
      <c r="P40" s="105" t="str">
        <f>Builder!H$10</f>
        <v>-</v>
      </c>
      <c r="Q40" s="80"/>
      <c r="R40" s="96"/>
      <c r="S40" s="97"/>
      <c r="T40" s="98"/>
      <c r="U40" s="129"/>
      <c r="V40" s="128"/>
      <c r="W40" s="78"/>
      <c r="X40" s="78"/>
      <c r="Y40" s="87" t="s">
        <v>12</v>
      </c>
      <c r="Z40" s="105" t="str">
        <f>Builder!I$10</f>
        <v>-</v>
      </c>
      <c r="AA40" s="80"/>
      <c r="AB40" s="96"/>
      <c r="AC40" s="97"/>
      <c r="AD40" s="98"/>
      <c r="AE40" s="129"/>
      <c r="AF40" s="128"/>
      <c r="AG40" s="78"/>
      <c r="AH40" s="78"/>
      <c r="AI40" s="87" t="s">
        <v>12</v>
      </c>
      <c r="AJ40" s="105" t="str">
        <f>Builder!J$10</f>
        <v>-</v>
      </c>
      <c r="AK40" s="80"/>
      <c r="AL40" s="96"/>
      <c r="AM40" s="97"/>
      <c r="AN40" s="98"/>
    </row>
    <row r="41" spans="1:40" s="85" customFormat="1" ht="18">
      <c r="A41" s="129"/>
      <c r="B41" s="128"/>
      <c r="C41" s="78"/>
      <c r="D41" s="78"/>
      <c r="E41" s="78"/>
      <c r="F41" s="105"/>
      <c r="G41" s="80"/>
      <c r="H41" s="96"/>
      <c r="I41" s="97"/>
      <c r="J41" s="98"/>
      <c r="K41" s="129"/>
      <c r="L41" s="128"/>
      <c r="M41" s="78"/>
      <c r="N41" s="78"/>
      <c r="O41" s="78"/>
      <c r="P41" s="105"/>
      <c r="Q41" s="80"/>
      <c r="R41" s="96"/>
      <c r="S41" s="97"/>
      <c r="T41" s="98"/>
      <c r="U41" s="129"/>
      <c r="V41" s="128"/>
      <c r="W41" s="78"/>
      <c r="X41" s="78"/>
      <c r="Y41" s="78"/>
      <c r="Z41" s="105"/>
      <c r="AA41" s="80"/>
      <c r="AB41" s="96"/>
      <c r="AC41" s="97"/>
      <c r="AD41" s="98"/>
      <c r="AE41" s="129"/>
      <c r="AF41" s="128"/>
      <c r="AG41" s="78"/>
      <c r="AH41" s="78"/>
      <c r="AI41" s="78"/>
      <c r="AJ41" s="105"/>
      <c r="AK41" s="80"/>
      <c r="AL41" s="96"/>
      <c r="AM41" s="97"/>
      <c r="AN41" s="98"/>
    </row>
    <row r="42" spans="1:40" s="85" customFormat="1" ht="18">
      <c r="A42" s="129"/>
      <c r="B42" s="128"/>
      <c r="C42" s="78"/>
      <c r="D42" s="78"/>
      <c r="E42" s="87" t="s">
        <v>14</v>
      </c>
      <c r="F42" s="105" t="str">
        <f>Builder!G$11</f>
        <v>-</v>
      </c>
      <c r="G42" s="80"/>
      <c r="H42" s="96"/>
      <c r="I42" s="97"/>
      <c r="J42" s="98"/>
      <c r="K42" s="129"/>
      <c r="L42" s="128"/>
      <c r="M42" s="78"/>
      <c r="N42" s="78"/>
      <c r="O42" s="87" t="s">
        <v>14</v>
      </c>
      <c r="P42" s="105" t="str">
        <f>Builder!H$11</f>
        <v>-</v>
      </c>
      <c r="Q42" s="80"/>
      <c r="R42" s="96"/>
      <c r="S42" s="97"/>
      <c r="T42" s="98"/>
      <c r="U42" s="129"/>
      <c r="V42" s="128"/>
      <c r="W42" s="78"/>
      <c r="X42" s="78"/>
      <c r="Y42" s="87" t="s">
        <v>14</v>
      </c>
      <c r="Z42" s="105" t="str">
        <f>Builder!I$11</f>
        <v>-</v>
      </c>
      <c r="AA42" s="80"/>
      <c r="AB42" s="96"/>
      <c r="AC42" s="97"/>
      <c r="AD42" s="98"/>
      <c r="AE42" s="129"/>
      <c r="AF42" s="128"/>
      <c r="AG42" s="78"/>
      <c r="AH42" s="78"/>
      <c r="AI42" s="87" t="s">
        <v>14</v>
      </c>
      <c r="AJ42" s="105" t="str">
        <f>Builder!J$11</f>
        <v>-</v>
      </c>
      <c r="AK42" s="80"/>
      <c r="AL42" s="96"/>
      <c r="AM42" s="97"/>
      <c r="AN42" s="98"/>
    </row>
    <row r="43" spans="1:40" s="85" customFormat="1" ht="18">
      <c r="A43" s="129"/>
      <c r="B43" s="128"/>
      <c r="C43" s="78"/>
      <c r="D43" s="78"/>
      <c r="E43" s="87" t="s">
        <v>15</v>
      </c>
      <c r="F43" s="105" t="str">
        <f>Builder!G$12</f>
        <v>-</v>
      </c>
      <c r="G43" s="80"/>
      <c r="H43" s="96"/>
      <c r="I43" s="97"/>
      <c r="J43" s="98"/>
      <c r="K43" s="129"/>
      <c r="L43" s="128"/>
      <c r="M43" s="78"/>
      <c r="N43" s="78"/>
      <c r="O43" s="87" t="s">
        <v>15</v>
      </c>
      <c r="P43" s="105" t="str">
        <f>Builder!H$12</f>
        <v>-</v>
      </c>
      <c r="Q43" s="80"/>
      <c r="R43" s="96"/>
      <c r="S43" s="97"/>
      <c r="T43" s="98"/>
      <c r="U43" s="129"/>
      <c r="V43" s="128"/>
      <c r="W43" s="78"/>
      <c r="X43" s="78"/>
      <c r="Y43" s="87" t="s">
        <v>15</v>
      </c>
      <c r="Z43" s="105" t="str">
        <f>Builder!I$12</f>
        <v>-</v>
      </c>
      <c r="AA43" s="80"/>
      <c r="AB43" s="96"/>
      <c r="AC43" s="97"/>
      <c r="AD43" s="98"/>
      <c r="AE43" s="129"/>
      <c r="AF43" s="128"/>
      <c r="AG43" s="78"/>
      <c r="AH43" s="78"/>
      <c r="AI43" s="87" t="s">
        <v>15</v>
      </c>
      <c r="AJ43" s="105" t="str">
        <f>Builder!J$12</f>
        <v>-</v>
      </c>
      <c r="AK43" s="80"/>
      <c r="AL43" s="96"/>
      <c r="AM43" s="97"/>
      <c r="AN43" s="98"/>
    </row>
    <row r="44" spans="1:40" ht="12.75">
      <c r="A44" s="101"/>
      <c r="B44" s="76"/>
      <c r="C44" s="76"/>
      <c r="D44" s="76"/>
      <c r="E44" s="17"/>
      <c r="F44" s="76"/>
      <c r="G44" s="102"/>
      <c r="H44" s="103"/>
      <c r="I44" s="104"/>
      <c r="J44" s="17"/>
      <c r="K44" s="101"/>
      <c r="L44" s="76"/>
      <c r="M44" s="76"/>
      <c r="N44" s="76"/>
      <c r="O44" s="17"/>
      <c r="P44" s="76"/>
      <c r="Q44" s="102"/>
      <c r="R44" s="103"/>
      <c r="S44" s="104"/>
      <c r="U44" s="101"/>
      <c r="V44" s="76"/>
      <c r="W44" s="76"/>
      <c r="X44" s="76"/>
      <c r="Y44" s="17"/>
      <c r="Z44" s="76"/>
      <c r="AA44" s="102"/>
      <c r="AB44" s="103"/>
      <c r="AC44" s="104"/>
      <c r="AD44" s="17"/>
      <c r="AE44" s="101"/>
      <c r="AF44" s="76"/>
      <c r="AG44" s="76"/>
      <c r="AH44" s="76"/>
      <c r="AI44" s="17"/>
      <c r="AJ44" s="76"/>
      <c r="AK44" s="102"/>
      <c r="AL44" s="103"/>
      <c r="AM44" s="104"/>
      <c r="AN44" s="17"/>
    </row>
    <row r="45" spans="1:40" ht="13.5" thickBot="1">
      <c r="A45" s="101"/>
      <c r="B45" s="76"/>
      <c r="C45" s="76"/>
      <c r="D45" s="76"/>
      <c r="E45" s="17"/>
      <c r="F45" s="76"/>
      <c r="G45" s="102"/>
      <c r="H45" s="103"/>
      <c r="I45" s="104"/>
      <c r="J45" s="17"/>
      <c r="K45" s="101"/>
      <c r="L45" s="76"/>
      <c r="M45" s="76"/>
      <c r="N45" s="76"/>
      <c r="O45" s="17"/>
      <c r="P45" s="76"/>
      <c r="Q45" s="102"/>
      <c r="R45" s="103"/>
      <c r="S45" s="104"/>
      <c r="U45" s="101"/>
      <c r="V45" s="76"/>
      <c r="W45" s="76"/>
      <c r="X45" s="76"/>
      <c r="Y45" s="17"/>
      <c r="Z45" s="76"/>
      <c r="AA45" s="102"/>
      <c r="AB45" s="103"/>
      <c r="AC45" s="104"/>
      <c r="AD45" s="17"/>
      <c r="AE45" s="101"/>
      <c r="AF45" s="76"/>
      <c r="AG45" s="76"/>
      <c r="AH45" s="76"/>
      <c r="AI45" s="17"/>
      <c r="AJ45" s="76"/>
      <c r="AK45" s="102"/>
      <c r="AL45" s="103"/>
      <c r="AM45" s="104"/>
      <c r="AN45" s="17"/>
    </row>
    <row r="46" spans="1:40" ht="12.75">
      <c r="A46" s="117" t="s">
        <v>16</v>
      </c>
      <c r="B46" s="118"/>
      <c r="C46" s="118"/>
      <c r="D46" s="118"/>
      <c r="E46" s="118"/>
      <c r="F46" s="118"/>
      <c r="G46" s="118"/>
      <c r="H46" s="118"/>
      <c r="I46" s="119"/>
      <c r="J46" s="6"/>
      <c r="K46" s="117" t="s">
        <v>16</v>
      </c>
      <c r="L46" s="118"/>
      <c r="M46" s="118"/>
      <c r="N46" s="118"/>
      <c r="O46" s="118"/>
      <c r="P46" s="118"/>
      <c r="Q46" s="118"/>
      <c r="R46" s="118"/>
      <c r="S46" s="119"/>
      <c r="T46" s="6"/>
      <c r="U46" s="117" t="s">
        <v>16</v>
      </c>
      <c r="V46" s="118"/>
      <c r="W46" s="118"/>
      <c r="X46" s="118"/>
      <c r="Y46" s="118"/>
      <c r="Z46" s="118"/>
      <c r="AA46" s="118"/>
      <c r="AB46" s="118"/>
      <c r="AC46" s="119"/>
      <c r="AD46" s="6"/>
      <c r="AE46" s="117" t="s">
        <v>16</v>
      </c>
      <c r="AF46" s="118"/>
      <c r="AG46" s="118"/>
      <c r="AH46" s="118"/>
      <c r="AI46" s="118"/>
      <c r="AJ46" s="118"/>
      <c r="AK46" s="118"/>
      <c r="AL46" s="118"/>
      <c r="AM46" s="119"/>
      <c r="AN46" s="6"/>
    </row>
    <row r="47" spans="1:40" ht="12.75">
      <c r="A47" s="137" t="str">
        <f>IF(Builder!G58="N"," ",Builder!B58)</f>
        <v> </v>
      </c>
      <c r="B47" s="139"/>
      <c r="C47" s="139"/>
      <c r="D47" s="139" t="str">
        <f>IF(Builder!G69="N"," ",Builder!B69)</f>
        <v> </v>
      </c>
      <c r="E47" s="139"/>
      <c r="F47" s="139"/>
      <c r="G47" s="139" t="str">
        <f>IF(Builder!G$80="N"," ",Builder!B80)</f>
        <v> </v>
      </c>
      <c r="H47" s="139"/>
      <c r="I47" s="140"/>
      <c r="J47" s="6"/>
      <c r="K47" s="137" t="str">
        <f>IF(Builder!H58="N"," ",Builder!$B58)</f>
        <v> </v>
      </c>
      <c r="L47" s="139"/>
      <c r="M47" s="139"/>
      <c r="N47" s="139" t="str">
        <f>IF(Builder!H69="N"," ",Builder!$B69)</f>
        <v> </v>
      </c>
      <c r="O47" s="139"/>
      <c r="P47" s="139"/>
      <c r="Q47" s="139" t="str">
        <f>IF(Builder!H$80="N"," ",Builder!$B80)</f>
        <v> </v>
      </c>
      <c r="R47" s="139"/>
      <c r="S47" s="140"/>
      <c r="T47" s="6"/>
      <c r="U47" s="137" t="str">
        <f>IF(Builder!I58="N"," ",Builder!$B58)</f>
        <v> </v>
      </c>
      <c r="V47" s="139"/>
      <c r="W47" s="139"/>
      <c r="X47" s="139" t="str">
        <f>IF(Builder!I69="N"," ",Builder!$B69)</f>
        <v> </v>
      </c>
      <c r="Y47" s="139"/>
      <c r="Z47" s="139"/>
      <c r="AA47" s="139" t="str">
        <f>IF(Builder!I$80="N"," ",Builder!$B80)</f>
        <v> </v>
      </c>
      <c r="AB47" s="139"/>
      <c r="AC47" s="140"/>
      <c r="AD47" s="6"/>
      <c r="AE47" s="137" t="str">
        <f>IF(Builder!J58="N"," ",Builder!$B58)</f>
        <v> </v>
      </c>
      <c r="AF47" s="139"/>
      <c r="AG47" s="139"/>
      <c r="AH47" s="139" t="str">
        <f>IF(Builder!J69="N"," ",Builder!$B69)</f>
        <v> </v>
      </c>
      <c r="AI47" s="139"/>
      <c r="AJ47" s="139"/>
      <c r="AK47" s="139" t="str">
        <f>IF(Builder!J$80="N"," ",Builder!$B80)</f>
        <v> </v>
      </c>
      <c r="AL47" s="139"/>
      <c r="AM47" s="140"/>
      <c r="AN47" s="6"/>
    </row>
    <row r="48" spans="1:40" ht="12.75">
      <c r="A48" s="137" t="str">
        <f>IF(Builder!G59="N"," ",Builder!B59)</f>
        <v> </v>
      </c>
      <c r="B48" s="139"/>
      <c r="C48" s="139"/>
      <c r="D48" s="139" t="str">
        <f>IF(Builder!G70="N"," ",Builder!B70)</f>
        <v> </v>
      </c>
      <c r="E48" s="139"/>
      <c r="F48" s="139"/>
      <c r="G48" s="139" t="str">
        <f>IF(Builder!G$80="N"," ",Builder!B81)</f>
        <v> </v>
      </c>
      <c r="H48" s="139"/>
      <c r="I48" s="140"/>
      <c r="J48" s="6"/>
      <c r="K48" s="137" t="str">
        <f>IF(Builder!H59="N"," ",Builder!$B59)</f>
        <v> </v>
      </c>
      <c r="L48" s="139"/>
      <c r="M48" s="139"/>
      <c r="N48" s="139" t="str">
        <f>IF(Builder!H70="N"," ",Builder!$B70)</f>
        <v> </v>
      </c>
      <c r="O48" s="139"/>
      <c r="P48" s="139"/>
      <c r="Q48" s="139" t="str">
        <f>IF(Builder!H$80="N"," ",Builder!$B81)</f>
        <v> </v>
      </c>
      <c r="R48" s="139"/>
      <c r="S48" s="140"/>
      <c r="T48" s="6"/>
      <c r="U48" s="137" t="str">
        <f>IF(Builder!I59="N"," ",Builder!$B59)</f>
        <v> </v>
      </c>
      <c r="V48" s="139"/>
      <c r="W48" s="139"/>
      <c r="X48" s="139" t="str">
        <f>IF(Builder!I70="N"," ",Builder!$B70)</f>
        <v> </v>
      </c>
      <c r="Y48" s="139"/>
      <c r="Z48" s="139"/>
      <c r="AA48" s="139" t="str">
        <f>IF(Builder!I$80="N"," ",Builder!$B81)</f>
        <v> </v>
      </c>
      <c r="AB48" s="139"/>
      <c r="AC48" s="140"/>
      <c r="AD48" s="6"/>
      <c r="AE48" s="137" t="str">
        <f>IF(Builder!J59="N"," ",Builder!$B59)</f>
        <v> </v>
      </c>
      <c r="AF48" s="139"/>
      <c r="AG48" s="139"/>
      <c r="AH48" s="139" t="str">
        <f>IF(Builder!J70="N"," ",Builder!$B70)</f>
        <v> </v>
      </c>
      <c r="AI48" s="139"/>
      <c r="AJ48" s="139"/>
      <c r="AK48" s="139" t="str">
        <f>IF(Builder!J$80="N"," ",Builder!$B81)</f>
        <v> </v>
      </c>
      <c r="AL48" s="139"/>
      <c r="AM48" s="140"/>
      <c r="AN48" s="6"/>
    </row>
    <row r="49" spans="1:40" ht="12.75">
      <c r="A49" s="137" t="str">
        <f>IF(Builder!G60="N"," ",Builder!B60)</f>
        <v> </v>
      </c>
      <c r="B49" s="139"/>
      <c r="C49" s="139"/>
      <c r="D49" s="139" t="str">
        <f>IF(Builder!G71="N"," ",Builder!B71)</f>
        <v> </v>
      </c>
      <c r="E49" s="139"/>
      <c r="F49" s="139"/>
      <c r="G49" s="139" t="str">
        <f>IF(Builder!G$80="N"," ",Builder!B82)</f>
        <v> </v>
      </c>
      <c r="H49" s="139"/>
      <c r="I49" s="140"/>
      <c r="J49" s="6"/>
      <c r="K49" s="137" t="str">
        <f>IF(Builder!H60="N"," ",Builder!$B60)</f>
        <v> </v>
      </c>
      <c r="L49" s="139"/>
      <c r="M49" s="139"/>
      <c r="N49" s="139" t="str">
        <f>IF(Builder!H71="N"," ",Builder!$B71)</f>
        <v> </v>
      </c>
      <c r="O49" s="139"/>
      <c r="P49" s="139"/>
      <c r="Q49" s="139" t="str">
        <f>IF(Builder!H$80="N"," ",Builder!$B82)</f>
        <v> </v>
      </c>
      <c r="R49" s="139"/>
      <c r="S49" s="140"/>
      <c r="T49" s="6"/>
      <c r="U49" s="137" t="str">
        <f>IF(Builder!I60="N"," ",Builder!$B60)</f>
        <v> </v>
      </c>
      <c r="V49" s="139"/>
      <c r="W49" s="139"/>
      <c r="X49" s="139" t="str">
        <f>IF(Builder!I71="N"," ",Builder!$B71)</f>
        <v> </v>
      </c>
      <c r="Y49" s="139"/>
      <c r="Z49" s="139"/>
      <c r="AA49" s="139" t="str">
        <f>IF(Builder!I$80="N"," ",Builder!$B82)</f>
        <v> </v>
      </c>
      <c r="AB49" s="139"/>
      <c r="AC49" s="140"/>
      <c r="AD49" s="6"/>
      <c r="AE49" s="137" t="str">
        <f>IF(Builder!J60="N"," ",Builder!$B60)</f>
        <v> </v>
      </c>
      <c r="AF49" s="139"/>
      <c r="AG49" s="139"/>
      <c r="AH49" s="139" t="str">
        <f>IF(Builder!J71="N"," ",Builder!$B71)</f>
        <v> </v>
      </c>
      <c r="AI49" s="139"/>
      <c r="AJ49" s="139"/>
      <c r="AK49" s="139" t="str">
        <f>IF(Builder!J$80="N"," ",Builder!$B82)</f>
        <v> </v>
      </c>
      <c r="AL49" s="139"/>
      <c r="AM49" s="140"/>
      <c r="AN49" s="6"/>
    </row>
    <row r="50" spans="1:40" ht="12.75">
      <c r="A50" s="137" t="str">
        <f>IF(Builder!G61="N"," ",Builder!B61)</f>
        <v> </v>
      </c>
      <c r="B50" s="139"/>
      <c r="C50" s="139"/>
      <c r="D50" s="139" t="str">
        <f>IF(Builder!G72="N"," ",Builder!B72)</f>
        <v> </v>
      </c>
      <c r="E50" s="139"/>
      <c r="F50" s="139"/>
      <c r="G50" s="139" t="str">
        <f>IF(Builder!G$80="N"," ",Builder!B83)</f>
        <v> </v>
      </c>
      <c r="H50" s="139"/>
      <c r="I50" s="140"/>
      <c r="J50" s="6"/>
      <c r="K50" s="137" t="str">
        <f>IF(Builder!H61="N"," ",Builder!$B61)</f>
        <v> </v>
      </c>
      <c r="L50" s="139"/>
      <c r="M50" s="139"/>
      <c r="N50" s="139" t="str">
        <f>IF(Builder!H72="N"," ",Builder!$B72)</f>
        <v> </v>
      </c>
      <c r="O50" s="139"/>
      <c r="P50" s="139"/>
      <c r="Q50" s="139" t="str">
        <f>IF(Builder!H$80="N"," ",Builder!$B83)</f>
        <v> </v>
      </c>
      <c r="R50" s="139"/>
      <c r="S50" s="140"/>
      <c r="T50" s="6"/>
      <c r="U50" s="137" t="str">
        <f>IF(Builder!I61="N"," ",Builder!$B61)</f>
        <v> </v>
      </c>
      <c r="V50" s="139"/>
      <c r="W50" s="139"/>
      <c r="X50" s="139" t="str">
        <f>IF(Builder!I72="N"," ",Builder!$B72)</f>
        <v> </v>
      </c>
      <c r="Y50" s="139"/>
      <c r="Z50" s="139"/>
      <c r="AA50" s="139" t="str">
        <f>IF(Builder!I$80="N"," ",Builder!$B83)</f>
        <v> </v>
      </c>
      <c r="AB50" s="139"/>
      <c r="AC50" s="140"/>
      <c r="AD50" s="6"/>
      <c r="AE50" s="137" t="str">
        <f>IF(Builder!J61="N"," ",Builder!$B61)</f>
        <v> </v>
      </c>
      <c r="AF50" s="139"/>
      <c r="AG50" s="139"/>
      <c r="AH50" s="139" t="str">
        <f>IF(Builder!J72="N"," ",Builder!$B72)</f>
        <v> </v>
      </c>
      <c r="AI50" s="139"/>
      <c r="AJ50" s="139"/>
      <c r="AK50" s="139" t="str">
        <f>IF(Builder!J$80="N"," ",Builder!$B83)</f>
        <v> </v>
      </c>
      <c r="AL50" s="139"/>
      <c r="AM50" s="140"/>
      <c r="AN50" s="6"/>
    </row>
    <row r="51" spans="1:40" ht="12.75">
      <c r="A51" s="137" t="str">
        <f>IF(Builder!G62="N"," ",Builder!B62)</f>
        <v> </v>
      </c>
      <c r="B51" s="139"/>
      <c r="C51" s="139"/>
      <c r="D51" s="139" t="str">
        <f>IF(Builder!G73="N"," ",Builder!B73)</f>
        <v> </v>
      </c>
      <c r="E51" s="139"/>
      <c r="F51" s="139"/>
      <c r="G51" s="139" t="str">
        <f>IF(Builder!G$80="N"," ",Builder!B84)</f>
        <v> </v>
      </c>
      <c r="H51" s="139"/>
      <c r="I51" s="140"/>
      <c r="J51" s="6"/>
      <c r="K51" s="137" t="str">
        <f>IF(Builder!H62="N"," ",Builder!$B62)</f>
        <v> </v>
      </c>
      <c r="L51" s="139"/>
      <c r="M51" s="139"/>
      <c r="N51" s="139" t="str">
        <f>IF(Builder!H73="N"," ",Builder!$B73)</f>
        <v> </v>
      </c>
      <c r="O51" s="139"/>
      <c r="P51" s="139"/>
      <c r="Q51" s="139" t="str">
        <f>IF(Builder!H$80="N"," ",Builder!$B84)</f>
        <v> </v>
      </c>
      <c r="R51" s="139"/>
      <c r="S51" s="140"/>
      <c r="T51" s="6"/>
      <c r="U51" s="137" t="str">
        <f>IF(Builder!I62="N"," ",Builder!$B62)</f>
        <v> </v>
      </c>
      <c r="V51" s="139"/>
      <c r="W51" s="139"/>
      <c r="X51" s="139" t="str">
        <f>IF(Builder!I73="N"," ",Builder!$B73)</f>
        <v> </v>
      </c>
      <c r="Y51" s="139"/>
      <c r="Z51" s="139"/>
      <c r="AA51" s="139" t="str">
        <f>IF(Builder!I$80="N"," ",Builder!$B84)</f>
        <v> </v>
      </c>
      <c r="AB51" s="139"/>
      <c r="AC51" s="140"/>
      <c r="AD51" s="6"/>
      <c r="AE51" s="137" t="str">
        <f>IF(Builder!J62="N"," ",Builder!$B62)</f>
        <v> </v>
      </c>
      <c r="AF51" s="139"/>
      <c r="AG51" s="139"/>
      <c r="AH51" s="139" t="str">
        <f>IF(Builder!J73="N"," ",Builder!$B73)</f>
        <v> </v>
      </c>
      <c r="AI51" s="139"/>
      <c r="AJ51" s="139"/>
      <c r="AK51" s="139" t="str">
        <f>IF(Builder!J$80="N"," ",Builder!$B84)</f>
        <v> </v>
      </c>
      <c r="AL51" s="139"/>
      <c r="AM51" s="140"/>
      <c r="AN51" s="6"/>
    </row>
    <row r="52" spans="1:40" ht="12.75">
      <c r="A52" s="137" t="str">
        <f>IF(Builder!G63="N"," ",Builder!B63)</f>
        <v> </v>
      </c>
      <c r="B52" s="139"/>
      <c r="C52" s="139"/>
      <c r="D52" s="139" t="str">
        <f>IF(Builder!G$74=0," ",Builder!B74&amp;" "&amp;Builder!G$74)</f>
        <v> </v>
      </c>
      <c r="E52" s="139"/>
      <c r="F52" s="139"/>
      <c r="G52" s="139" t="str">
        <f>IF(Builder!G$80="N"," ",Builder!B85)</f>
        <v> </v>
      </c>
      <c r="H52" s="139"/>
      <c r="I52" s="140"/>
      <c r="J52" s="6"/>
      <c r="K52" s="137" t="str">
        <f>IF(Builder!H63="N"," ",Builder!$B63)</f>
        <v> </v>
      </c>
      <c r="L52" s="139"/>
      <c r="M52" s="139"/>
      <c r="N52" s="139" t="str">
        <f>IF(Builder!H$74=0," ",Builder!$B74&amp;" "&amp;Builder!H$74)</f>
        <v> </v>
      </c>
      <c r="O52" s="139"/>
      <c r="P52" s="139"/>
      <c r="Q52" s="139" t="str">
        <f>IF(Builder!H$80="N"," ",Builder!$B85)</f>
        <v> </v>
      </c>
      <c r="R52" s="139"/>
      <c r="S52" s="140"/>
      <c r="T52" s="6"/>
      <c r="U52" s="137" t="str">
        <f>IF(Builder!I63="N"," ",Builder!$B63)</f>
        <v> </v>
      </c>
      <c r="V52" s="139"/>
      <c r="W52" s="139"/>
      <c r="X52" s="139" t="str">
        <f>IF(Builder!I$74=0," ",Builder!$B74&amp;" "&amp;Builder!I$74)</f>
        <v> </v>
      </c>
      <c r="Y52" s="139"/>
      <c r="Z52" s="139"/>
      <c r="AA52" s="139" t="str">
        <f>IF(Builder!I$80="N"," ",Builder!$B85)</f>
        <v> </v>
      </c>
      <c r="AB52" s="139"/>
      <c r="AC52" s="140"/>
      <c r="AD52" s="6"/>
      <c r="AE52" s="137" t="str">
        <f>IF(Builder!J63="N"," ",Builder!$B63)</f>
        <v> </v>
      </c>
      <c r="AF52" s="139"/>
      <c r="AG52" s="139"/>
      <c r="AH52" s="139" t="str">
        <f>IF(Builder!J$74=0," ",Builder!$B74&amp;" "&amp;Builder!J$74)</f>
        <v> </v>
      </c>
      <c r="AI52" s="139"/>
      <c r="AJ52" s="139"/>
      <c r="AK52" s="139" t="str">
        <f>IF(Builder!J$80="N"," ",Builder!$B85)</f>
        <v> </v>
      </c>
      <c r="AL52" s="139"/>
      <c r="AM52" s="140"/>
      <c r="AN52" s="6"/>
    </row>
    <row r="53" spans="1:40" ht="12.75">
      <c r="A53" s="137" t="str">
        <f>IF(Builder!G64="N"," ",Builder!B64)</f>
        <v> </v>
      </c>
      <c r="B53" s="139"/>
      <c r="C53" s="139"/>
      <c r="D53" s="139" t="str">
        <f>IF(Builder!G75="N"," ",Builder!B75)</f>
        <v> </v>
      </c>
      <c r="E53" s="139"/>
      <c r="F53" s="139"/>
      <c r="G53" s="139" t="str">
        <f>IF(Builder!G$80="N"," ",Builder!B86)</f>
        <v> </v>
      </c>
      <c r="H53" s="139"/>
      <c r="I53" s="140"/>
      <c r="J53" s="6"/>
      <c r="K53" s="137" t="str">
        <f>IF(Builder!H64="N"," ",Builder!$B64)</f>
        <v> </v>
      </c>
      <c r="L53" s="139"/>
      <c r="M53" s="139"/>
      <c r="N53" s="139" t="str">
        <f>IF(Builder!H75="N"," ",Builder!$B75)</f>
        <v> </v>
      </c>
      <c r="O53" s="139"/>
      <c r="P53" s="139"/>
      <c r="Q53" s="139" t="str">
        <f>IF(Builder!H$80="N"," ",Builder!$B86)</f>
        <v> </v>
      </c>
      <c r="R53" s="139"/>
      <c r="S53" s="140"/>
      <c r="T53" s="6"/>
      <c r="U53" s="137" t="str">
        <f>IF(Builder!I64="N"," ",Builder!$B64)</f>
        <v> </v>
      </c>
      <c r="V53" s="139"/>
      <c r="W53" s="139"/>
      <c r="X53" s="139" t="str">
        <f>IF(Builder!I75="N"," ",Builder!$B75)</f>
        <v> </v>
      </c>
      <c r="Y53" s="139"/>
      <c r="Z53" s="139"/>
      <c r="AA53" s="139" t="str">
        <f>IF(Builder!I$80="N"," ",Builder!$B86)</f>
        <v> </v>
      </c>
      <c r="AB53" s="139"/>
      <c r="AC53" s="140"/>
      <c r="AD53" s="6"/>
      <c r="AE53" s="137" t="str">
        <f>IF(Builder!J64="N"," ",Builder!$B64)</f>
        <v> </v>
      </c>
      <c r="AF53" s="139"/>
      <c r="AG53" s="139"/>
      <c r="AH53" s="139" t="str">
        <f>IF(Builder!J75="N"," ",Builder!$B75)</f>
        <v> </v>
      </c>
      <c r="AI53" s="139"/>
      <c r="AJ53" s="139"/>
      <c r="AK53" s="139" t="str">
        <f>IF(Builder!J$80="N"," ",Builder!$B86)</f>
        <v> </v>
      </c>
      <c r="AL53" s="139"/>
      <c r="AM53" s="140"/>
      <c r="AN53" s="6"/>
    </row>
    <row r="54" spans="1:40" ht="12.75">
      <c r="A54" s="137" t="str">
        <f>IF(Builder!G65="N"," ",Builder!B65)</f>
        <v> </v>
      </c>
      <c r="B54" s="139"/>
      <c r="C54" s="139"/>
      <c r="D54" s="139" t="str">
        <f>IF(Builder!G76="N"," ",Builder!B76)</f>
        <v> </v>
      </c>
      <c r="E54" s="139"/>
      <c r="F54" s="139"/>
      <c r="G54" s="139" t="str">
        <f>IF(Builder!G$80="N"," ",Builder!B87)</f>
        <v> </v>
      </c>
      <c r="H54" s="139"/>
      <c r="I54" s="140"/>
      <c r="J54" s="6"/>
      <c r="K54" s="137" t="str">
        <f>IF(Builder!H65="N"," ",Builder!$B65)</f>
        <v> </v>
      </c>
      <c r="L54" s="139"/>
      <c r="M54" s="139"/>
      <c r="N54" s="139" t="str">
        <f>IF(Builder!H76="N"," ",Builder!$B76)</f>
        <v> </v>
      </c>
      <c r="O54" s="139"/>
      <c r="P54" s="139"/>
      <c r="Q54" s="139" t="str">
        <f>IF(Builder!H$80="N"," ",Builder!$B87)</f>
        <v> </v>
      </c>
      <c r="R54" s="139"/>
      <c r="S54" s="140"/>
      <c r="T54" s="6"/>
      <c r="U54" s="137" t="str">
        <f>IF(Builder!I65="N"," ",Builder!$B65)</f>
        <v> </v>
      </c>
      <c r="V54" s="139"/>
      <c r="W54" s="139"/>
      <c r="X54" s="139" t="str">
        <f>IF(Builder!I76="N"," ",Builder!$B76)</f>
        <v> </v>
      </c>
      <c r="Y54" s="139"/>
      <c r="Z54" s="139"/>
      <c r="AA54" s="139" t="str">
        <f>IF(Builder!I$80="N"," ",Builder!$B87)</f>
        <v> </v>
      </c>
      <c r="AB54" s="139"/>
      <c r="AC54" s="140"/>
      <c r="AD54" s="6"/>
      <c r="AE54" s="137" t="str">
        <f>IF(Builder!J65="N"," ",Builder!$B65)</f>
        <v> </v>
      </c>
      <c r="AF54" s="139"/>
      <c r="AG54" s="139"/>
      <c r="AH54" s="139" t="str">
        <f>IF(Builder!J76="N"," ",Builder!$B76)</f>
        <v> </v>
      </c>
      <c r="AI54" s="139"/>
      <c r="AJ54" s="139"/>
      <c r="AK54" s="139" t="str">
        <f>IF(Builder!J$80="N"," ",Builder!$B87)</f>
        <v> </v>
      </c>
      <c r="AL54" s="139"/>
      <c r="AM54" s="140"/>
      <c r="AN54" s="6"/>
    </row>
    <row r="55" spans="1:40" ht="12.75">
      <c r="A55" s="137" t="str">
        <f>IF(Builder!G66="N"," ",Builder!B66)</f>
        <v> </v>
      </c>
      <c r="B55" s="139"/>
      <c r="C55" s="139"/>
      <c r="D55" s="139" t="str">
        <f>IF(Builder!G77="N"," ",Builder!B77)</f>
        <v> </v>
      </c>
      <c r="E55" s="139"/>
      <c r="F55" s="139"/>
      <c r="G55" s="139" t="str">
        <f>IF(Builder!G$80="N"," ",Builder!B88)</f>
        <v> </v>
      </c>
      <c r="H55" s="139"/>
      <c r="I55" s="140"/>
      <c r="J55" s="6"/>
      <c r="K55" s="137" t="str">
        <f>IF(Builder!H66="N"," ",Builder!$B66)</f>
        <v> </v>
      </c>
      <c r="L55" s="139"/>
      <c r="M55" s="139"/>
      <c r="N55" s="139" t="str">
        <f>IF(Builder!H77="N"," ",Builder!$B77)</f>
        <v> </v>
      </c>
      <c r="O55" s="139"/>
      <c r="P55" s="139"/>
      <c r="Q55" s="139" t="str">
        <f>IF(Builder!H$80="N"," ",Builder!$B88)</f>
        <v> </v>
      </c>
      <c r="R55" s="139"/>
      <c r="S55" s="140"/>
      <c r="T55" s="6"/>
      <c r="U55" s="137" t="str">
        <f>IF(Builder!I66="N"," ",Builder!$B66)</f>
        <v> </v>
      </c>
      <c r="V55" s="139"/>
      <c r="W55" s="139"/>
      <c r="X55" s="139" t="str">
        <f>IF(Builder!I77="N"," ",Builder!$B77)</f>
        <v> </v>
      </c>
      <c r="Y55" s="139"/>
      <c r="Z55" s="139"/>
      <c r="AA55" s="139" t="str">
        <f>IF(Builder!I$80="N"," ",Builder!$B88)</f>
        <v> </v>
      </c>
      <c r="AB55" s="139"/>
      <c r="AC55" s="140"/>
      <c r="AD55" s="6"/>
      <c r="AE55" s="137" t="str">
        <f>IF(Builder!J66="N"," ",Builder!$B66)</f>
        <v> </v>
      </c>
      <c r="AF55" s="139"/>
      <c r="AG55" s="139"/>
      <c r="AH55" s="139" t="str">
        <f>IF(Builder!J77="N"," ",Builder!$B77)</f>
        <v> </v>
      </c>
      <c r="AI55" s="139"/>
      <c r="AJ55" s="139"/>
      <c r="AK55" s="139" t="str">
        <f>IF(Builder!J$80="N"," ",Builder!$B88)</f>
        <v> </v>
      </c>
      <c r="AL55" s="139"/>
      <c r="AM55" s="140"/>
      <c r="AN55" s="6"/>
    </row>
    <row r="56" spans="1:40" ht="12.75">
      <c r="A56" s="137" t="str">
        <f>IF(Builder!G67="N"," ",Builder!B67)</f>
        <v> </v>
      </c>
      <c r="B56" s="139"/>
      <c r="C56" s="139"/>
      <c r="D56" s="139" t="str">
        <f>IF(Builder!G78="N"," ",Builder!B78)</f>
        <v> </v>
      </c>
      <c r="E56" s="139"/>
      <c r="F56" s="139"/>
      <c r="G56" s="139" t="str">
        <f>IF(Builder!G$80="N"," ",Builder!B89)</f>
        <v> </v>
      </c>
      <c r="H56" s="139"/>
      <c r="I56" s="140"/>
      <c r="J56" s="6"/>
      <c r="K56" s="137" t="str">
        <f>IF(Builder!H67="N"," ",Builder!$B67)</f>
        <v> </v>
      </c>
      <c r="L56" s="139"/>
      <c r="M56" s="139"/>
      <c r="N56" s="139" t="str">
        <f>IF(Builder!H78="N"," ",Builder!$B78)</f>
        <v> </v>
      </c>
      <c r="O56" s="139"/>
      <c r="P56" s="139"/>
      <c r="Q56" s="139" t="str">
        <f>IF(Builder!H$80="N"," ",Builder!$B89)</f>
        <v> </v>
      </c>
      <c r="R56" s="139"/>
      <c r="S56" s="140"/>
      <c r="T56" s="6"/>
      <c r="U56" s="137" t="str">
        <f>IF(Builder!I67="N"," ",Builder!$B67)</f>
        <v> </v>
      </c>
      <c r="V56" s="139"/>
      <c r="W56" s="139"/>
      <c r="X56" s="139" t="str">
        <f>IF(Builder!I78="N"," ",Builder!$B78)</f>
        <v> </v>
      </c>
      <c r="Y56" s="139"/>
      <c r="Z56" s="139"/>
      <c r="AA56" s="139" t="str">
        <f>IF(Builder!I$80="N"," ",Builder!$B89)</f>
        <v> </v>
      </c>
      <c r="AB56" s="139"/>
      <c r="AC56" s="140"/>
      <c r="AD56" s="6"/>
      <c r="AE56" s="137" t="str">
        <f>IF(Builder!J67="N"," ",Builder!$B67)</f>
        <v> </v>
      </c>
      <c r="AF56" s="139"/>
      <c r="AG56" s="139"/>
      <c r="AH56" s="139" t="str">
        <f>IF(Builder!J78="N"," ",Builder!$B78)</f>
        <v> </v>
      </c>
      <c r="AI56" s="139"/>
      <c r="AJ56" s="139"/>
      <c r="AK56" s="139" t="str">
        <f>IF(Builder!J$80="N"," ",Builder!$B89)</f>
        <v> </v>
      </c>
      <c r="AL56" s="139"/>
      <c r="AM56" s="140"/>
      <c r="AN56" s="6"/>
    </row>
    <row r="57" spans="1:40" ht="13.5" thickBot="1">
      <c r="A57" s="141" t="str">
        <f>IF(Builder!G68="N"," ",Builder!B68)</f>
        <v> </v>
      </c>
      <c r="B57" s="143"/>
      <c r="C57" s="143"/>
      <c r="D57" s="143" t="str">
        <f>IF(Builder!G79="N"," ",Builder!B79)</f>
        <v> </v>
      </c>
      <c r="E57" s="143"/>
      <c r="F57" s="143"/>
      <c r="G57" s="143"/>
      <c r="H57" s="143"/>
      <c r="I57" s="144"/>
      <c r="J57" s="6"/>
      <c r="K57" s="141" t="str">
        <f>IF(Builder!H68="N"," ",Builder!$B68)</f>
        <v> </v>
      </c>
      <c r="L57" s="143"/>
      <c r="M57" s="143"/>
      <c r="N57" s="143" t="str">
        <f>IF(Builder!H79="N"," ",Builder!$B79)</f>
        <v> </v>
      </c>
      <c r="O57" s="143"/>
      <c r="P57" s="143"/>
      <c r="Q57" s="143"/>
      <c r="R57" s="143"/>
      <c r="S57" s="144"/>
      <c r="T57" s="6"/>
      <c r="U57" s="141" t="str">
        <f>IF(Builder!I68="N"," ",Builder!$B68)</f>
        <v> </v>
      </c>
      <c r="V57" s="143"/>
      <c r="W57" s="143"/>
      <c r="X57" s="143" t="str">
        <f>IF(Builder!I79="N"," ",Builder!$B79)</f>
        <v> </v>
      </c>
      <c r="Y57" s="143"/>
      <c r="Z57" s="143"/>
      <c r="AA57" s="143"/>
      <c r="AB57" s="143"/>
      <c r="AC57" s="144"/>
      <c r="AD57" s="6"/>
      <c r="AE57" s="141" t="str">
        <f>IF(Builder!J68="N"," ",Builder!$B68)</f>
        <v> </v>
      </c>
      <c r="AF57" s="143"/>
      <c r="AG57" s="143"/>
      <c r="AH57" s="143" t="str">
        <f>IF(Builder!J79="N"," ",Builder!$B79)</f>
        <v> </v>
      </c>
      <c r="AI57" s="143"/>
      <c r="AJ57" s="143"/>
      <c r="AK57" s="143"/>
      <c r="AL57" s="143"/>
      <c r="AM57" s="144"/>
      <c r="AN57" s="6"/>
    </row>
    <row r="58" spans="1:39" ht="12.75">
      <c r="A58" s="76"/>
      <c r="B58" s="76"/>
      <c r="C58" s="102"/>
      <c r="D58" s="76"/>
      <c r="E58" s="76"/>
      <c r="F58" s="76"/>
      <c r="G58" s="76"/>
      <c r="H58" s="76"/>
      <c r="I58" s="76"/>
      <c r="K58" s="76"/>
      <c r="L58" s="76"/>
      <c r="M58" s="102"/>
      <c r="N58" s="76"/>
      <c r="O58" s="76"/>
      <c r="P58" s="76"/>
      <c r="Q58" s="76"/>
      <c r="R58" s="76"/>
      <c r="S58" s="76"/>
      <c r="T58" s="76"/>
      <c r="U58" s="76"/>
      <c r="V58" s="76"/>
      <c r="W58" s="102"/>
      <c r="X58" s="76"/>
      <c r="Y58" s="76"/>
      <c r="Z58" s="76"/>
      <c r="AA58" s="76"/>
      <c r="AB58" s="76"/>
      <c r="AC58" s="76"/>
      <c r="AE58" s="76"/>
      <c r="AF58" s="76"/>
      <c r="AG58" s="102"/>
      <c r="AH58" s="76"/>
      <c r="AI58" s="76"/>
      <c r="AJ58" s="76"/>
      <c r="AK58" s="76"/>
      <c r="AL58" s="76"/>
      <c r="AM58" s="76"/>
    </row>
    <row r="59" spans="1:29" ht="12.75">
      <c r="A59" s="76"/>
      <c r="B59" s="76"/>
      <c r="C59" s="76"/>
      <c r="D59" s="76"/>
      <c r="E59" s="17"/>
      <c r="F59" s="76"/>
      <c r="G59" s="76"/>
      <c r="H59" s="76"/>
      <c r="I59" s="76"/>
      <c r="K59" s="76"/>
      <c r="L59" s="76"/>
      <c r="M59" s="76"/>
      <c r="N59" s="76"/>
      <c r="O59" s="76"/>
      <c r="P59" s="76"/>
      <c r="Q59" s="76"/>
      <c r="R59" s="76"/>
      <c r="S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2.75">
      <c r="A60" s="76"/>
      <c r="I60" s="76"/>
      <c r="U60" s="76"/>
      <c r="AC60" s="76"/>
    </row>
    <row r="61" spans="1:29" ht="12.75">
      <c r="A61" s="76"/>
      <c r="I61" s="76"/>
      <c r="U61" s="76"/>
      <c r="AC61" s="76"/>
    </row>
    <row r="62" spans="1:29" ht="12.75">
      <c r="A62" s="76"/>
      <c r="I62" s="76"/>
      <c r="U62" s="76"/>
      <c r="AC62" s="76"/>
    </row>
    <row r="63" spans="1:218" ht="12.75" customHeight="1" hidden="1">
      <c r="A63" s="76"/>
      <c r="C63" s="77" t="e">
        <f>Builder!#REF!</f>
        <v>#REF!</v>
      </c>
      <c r="D63" s="77" t="e">
        <f>Builder!#REF!</f>
        <v>#REF!</v>
      </c>
      <c r="E63" s="77" t="e">
        <f>Builder!#REF!</f>
        <v>#REF!</v>
      </c>
      <c r="F63" s="77" t="e">
        <f>Builder!#REF!</f>
        <v>#REF!</v>
      </c>
      <c r="G63" s="77" t="e">
        <f>Builder!#REF!</f>
        <v>#REF!</v>
      </c>
      <c r="H63" s="77" t="e">
        <f>Builder!#REF!</f>
        <v>#REF!</v>
      </c>
      <c r="I63" s="76" t="e">
        <f>Builder!#REF!</f>
        <v>#REF!</v>
      </c>
      <c r="K63" s="77" t="e">
        <f>Builder!#REF!</f>
        <v>#REF!</v>
      </c>
      <c r="L63" s="77" t="e">
        <f>Builder!#REF!</f>
        <v>#REF!</v>
      </c>
      <c r="M63" s="77" t="e">
        <f>Builder!#REF!</f>
        <v>#REF!</v>
      </c>
      <c r="N63" s="77" t="e">
        <f>Builder!#REF!</f>
        <v>#REF!</v>
      </c>
      <c r="O63" s="77" t="e">
        <f>Builder!#REF!</f>
        <v>#REF!</v>
      </c>
      <c r="P63" s="77" t="e">
        <f>Builder!#REF!</f>
        <v>#REF!</v>
      </c>
      <c r="Q63" s="77" t="e">
        <f>Builder!#REF!</f>
        <v>#REF!</v>
      </c>
      <c r="R63" s="77" t="e">
        <f>Builder!#REF!</f>
        <v>#REF!</v>
      </c>
      <c r="S63" s="77" t="e">
        <f>Builder!#REF!</f>
        <v>#REF!</v>
      </c>
      <c r="T63" s="76" t="e">
        <f>Builder!#REF!</f>
        <v>#REF!</v>
      </c>
      <c r="U63" s="76" t="e">
        <f>Builder!#REF!</f>
        <v>#REF!</v>
      </c>
      <c r="V63" s="77" t="e">
        <f>Builder!#REF!</f>
        <v>#REF!</v>
      </c>
      <c r="W63" s="77" t="e">
        <f>Builder!#REF!</f>
        <v>#REF!</v>
      </c>
      <c r="X63" s="77" t="e">
        <f>Builder!#REF!</f>
        <v>#REF!</v>
      </c>
      <c r="Y63" s="77" t="e">
        <f>Builder!#REF!</f>
        <v>#REF!</v>
      </c>
      <c r="Z63" s="77" t="e">
        <f>Builder!#REF!</f>
        <v>#REF!</v>
      </c>
      <c r="AA63" s="77" t="e">
        <f>Builder!#REF!</f>
        <v>#REF!</v>
      </c>
      <c r="AB63" s="77" t="e">
        <f>Builder!#REF!</f>
        <v>#REF!</v>
      </c>
      <c r="AC63" s="76" t="e">
        <f>Builder!#REF!</f>
        <v>#REF!</v>
      </c>
      <c r="AD63" s="76" t="e">
        <f>Builder!#REF!</f>
        <v>#REF!</v>
      </c>
      <c r="AE63" s="77" t="e">
        <f>Builder!#REF!</f>
        <v>#REF!</v>
      </c>
      <c r="AF63" s="77" t="e">
        <f>Builder!#REF!</f>
        <v>#REF!</v>
      </c>
      <c r="AG63" s="77" t="e">
        <f>Builder!#REF!</f>
        <v>#REF!</v>
      </c>
      <c r="AH63" s="77" t="e">
        <f>Builder!#REF!</f>
        <v>#REF!</v>
      </c>
      <c r="AI63" s="77" t="e">
        <f>Builder!#REF!</f>
        <v>#REF!</v>
      </c>
      <c r="AJ63" s="77" t="e">
        <f>Builder!#REF!</f>
        <v>#REF!</v>
      </c>
      <c r="AK63" s="77" t="e">
        <f>Builder!#REF!</f>
        <v>#REF!</v>
      </c>
      <c r="AL63" s="77" t="e">
        <f>Builder!#REF!</f>
        <v>#REF!</v>
      </c>
      <c r="AM63" s="77" t="e">
        <f>Builder!#REF!</f>
        <v>#REF!</v>
      </c>
      <c r="AO63" s="77" t="e">
        <f>Builder!#REF!</f>
        <v>#REF!</v>
      </c>
      <c r="AP63" s="77" t="e">
        <f>Builder!#REF!</f>
        <v>#REF!</v>
      </c>
      <c r="AQ63" s="77" t="e">
        <f>Builder!#REF!</f>
        <v>#REF!</v>
      </c>
      <c r="AR63" s="77" t="e">
        <f>Builder!#REF!</f>
        <v>#REF!</v>
      </c>
      <c r="AS63" s="77" t="e">
        <f>Builder!#REF!</f>
        <v>#REF!</v>
      </c>
      <c r="AT63" s="77" t="e">
        <f>Builder!#REF!</f>
        <v>#REF!</v>
      </c>
      <c r="AU63" s="77" t="e">
        <f>Builder!#REF!</f>
        <v>#REF!</v>
      </c>
      <c r="AV63" s="77" t="e">
        <f>Builder!#REF!</f>
        <v>#REF!</v>
      </c>
      <c r="AW63" s="77" t="e">
        <f>Builder!#REF!</f>
        <v>#REF!</v>
      </c>
      <c r="AX63" s="77" t="e">
        <f>Builder!#REF!</f>
        <v>#REF!</v>
      </c>
      <c r="AY63" s="77" t="e">
        <f>Builder!#REF!</f>
        <v>#REF!</v>
      </c>
      <c r="AZ63" s="77" t="e">
        <f>Builder!#REF!</f>
        <v>#REF!</v>
      </c>
      <c r="BA63" s="77" t="e">
        <f>Builder!#REF!</f>
        <v>#REF!</v>
      </c>
      <c r="BB63" s="77" t="e">
        <f>Builder!#REF!</f>
        <v>#REF!</v>
      </c>
      <c r="BC63" s="77" t="e">
        <f>Builder!#REF!</f>
        <v>#REF!</v>
      </c>
      <c r="BD63" s="77" t="e">
        <f>Builder!#REF!</f>
        <v>#REF!</v>
      </c>
      <c r="BE63" s="77" t="e">
        <f>Builder!#REF!</f>
        <v>#REF!</v>
      </c>
      <c r="BF63" s="77" t="e">
        <f>Builder!#REF!</f>
        <v>#REF!</v>
      </c>
      <c r="BG63" s="77" t="e">
        <f>Builder!#REF!</f>
        <v>#REF!</v>
      </c>
      <c r="BH63" s="77" t="e">
        <f>Builder!#REF!</f>
        <v>#REF!</v>
      </c>
      <c r="BI63" s="77" t="e">
        <f>Builder!#REF!</f>
        <v>#REF!</v>
      </c>
      <c r="BJ63" s="77" t="e">
        <f>Builder!#REF!</f>
        <v>#REF!</v>
      </c>
      <c r="BK63" s="77" t="e">
        <f>Builder!#REF!</f>
        <v>#REF!</v>
      </c>
      <c r="BL63" s="77" t="e">
        <f>Builder!#REF!</f>
        <v>#REF!</v>
      </c>
      <c r="BM63" s="77" t="e">
        <f>Builder!#REF!</f>
        <v>#REF!</v>
      </c>
      <c r="BN63" s="77" t="e">
        <f>Builder!#REF!</f>
        <v>#REF!</v>
      </c>
      <c r="BO63" s="77" t="e">
        <f>Builder!#REF!</f>
        <v>#REF!</v>
      </c>
      <c r="BP63" s="77" t="e">
        <f>Builder!#REF!</f>
        <v>#REF!</v>
      </c>
      <c r="BQ63" s="77" t="e">
        <f>Builder!#REF!</f>
        <v>#REF!</v>
      </c>
      <c r="BR63" s="77" t="e">
        <f>Builder!#REF!</f>
        <v>#REF!</v>
      </c>
      <c r="BS63" s="77" t="e">
        <f>Builder!#REF!</f>
        <v>#REF!</v>
      </c>
      <c r="BT63" s="77" t="e">
        <f>Builder!#REF!</f>
        <v>#REF!</v>
      </c>
      <c r="BU63" s="77" t="e">
        <f>Builder!#REF!</f>
        <v>#REF!</v>
      </c>
      <c r="BV63" s="77" t="e">
        <f>Builder!#REF!</f>
        <v>#REF!</v>
      </c>
      <c r="BW63" s="77" t="e">
        <f>Builder!#REF!</f>
        <v>#REF!</v>
      </c>
      <c r="BX63" s="77" t="e">
        <f>Builder!#REF!</f>
        <v>#REF!</v>
      </c>
      <c r="BY63" s="77" t="e">
        <f>Builder!#REF!</f>
        <v>#REF!</v>
      </c>
      <c r="BZ63" s="77" t="e">
        <f>Builder!#REF!</f>
        <v>#REF!</v>
      </c>
      <c r="CA63" s="77" t="e">
        <f>Builder!#REF!</f>
        <v>#REF!</v>
      </c>
      <c r="CB63" s="77" t="e">
        <f>Builder!#REF!</f>
        <v>#REF!</v>
      </c>
      <c r="CC63" s="77" t="e">
        <f>Builder!#REF!</f>
        <v>#REF!</v>
      </c>
      <c r="CD63" s="77" t="e">
        <f>Builder!#REF!</f>
        <v>#REF!</v>
      </c>
      <c r="CE63" s="77" t="e">
        <f>Builder!#REF!</f>
        <v>#REF!</v>
      </c>
      <c r="CF63" s="77" t="e">
        <f>Builder!#REF!</f>
        <v>#REF!</v>
      </c>
      <c r="CG63" s="77" t="e">
        <f>Builder!#REF!</f>
        <v>#REF!</v>
      </c>
      <c r="CH63" s="77" t="e">
        <f>Builder!#REF!</f>
        <v>#REF!</v>
      </c>
      <c r="CI63" s="77" t="e">
        <f>Builder!#REF!</f>
        <v>#REF!</v>
      </c>
      <c r="CJ63" s="77" t="e">
        <f>Builder!#REF!</f>
        <v>#REF!</v>
      </c>
      <c r="CK63" s="77" t="e">
        <f>Builder!#REF!</f>
        <v>#REF!</v>
      </c>
      <c r="CL63" s="77" t="e">
        <f>Builder!#REF!</f>
        <v>#REF!</v>
      </c>
      <c r="CM63" s="77" t="e">
        <f>Builder!#REF!</f>
        <v>#REF!</v>
      </c>
      <c r="CN63" s="77" t="e">
        <f>Builder!#REF!</f>
        <v>#REF!</v>
      </c>
      <c r="CO63" s="77" t="e">
        <f>Builder!#REF!</f>
        <v>#REF!</v>
      </c>
      <c r="CP63" s="77" t="e">
        <f>Builder!#REF!</f>
        <v>#REF!</v>
      </c>
      <c r="CQ63" s="77" t="e">
        <f>Builder!#REF!</f>
        <v>#REF!</v>
      </c>
      <c r="CR63" s="77" t="e">
        <f>Builder!#REF!</f>
        <v>#REF!</v>
      </c>
      <c r="CS63" s="77" t="e">
        <f>Builder!#REF!</f>
        <v>#REF!</v>
      </c>
      <c r="CT63" s="77" t="e">
        <f>Builder!#REF!</f>
        <v>#REF!</v>
      </c>
      <c r="CU63" s="77" t="e">
        <f>Builder!#REF!</f>
        <v>#REF!</v>
      </c>
      <c r="CV63" s="77" t="e">
        <f>Builder!#REF!</f>
        <v>#REF!</v>
      </c>
      <c r="CW63" s="77" t="e">
        <f>Builder!#REF!</f>
        <v>#REF!</v>
      </c>
      <c r="CX63" s="77" t="e">
        <f>Builder!#REF!</f>
        <v>#REF!</v>
      </c>
      <c r="CY63" s="77" t="e">
        <f>Builder!#REF!</f>
        <v>#REF!</v>
      </c>
      <c r="CZ63" s="77" t="e">
        <f>Builder!#REF!</f>
        <v>#REF!</v>
      </c>
      <c r="DA63" s="77" t="e">
        <f>Builder!#REF!</f>
        <v>#REF!</v>
      </c>
      <c r="DB63" s="77" t="e">
        <f>Builder!#REF!</f>
        <v>#REF!</v>
      </c>
      <c r="DC63" s="77" t="e">
        <f>Builder!#REF!</f>
        <v>#REF!</v>
      </c>
      <c r="DD63" s="77" t="e">
        <f>Builder!#REF!</f>
        <v>#REF!</v>
      </c>
      <c r="DE63" s="77" t="e">
        <f>Builder!#REF!</f>
        <v>#REF!</v>
      </c>
      <c r="DF63" s="77" t="e">
        <f>Builder!#REF!</f>
        <v>#REF!</v>
      </c>
      <c r="DG63" s="77" t="e">
        <f>Builder!#REF!</f>
        <v>#REF!</v>
      </c>
      <c r="DH63" s="77" t="e">
        <f>Builder!#REF!</f>
        <v>#REF!</v>
      </c>
      <c r="DI63" s="77" t="e">
        <f>Builder!#REF!</f>
        <v>#REF!</v>
      </c>
      <c r="DJ63" s="77" t="e">
        <f>Builder!#REF!</f>
        <v>#REF!</v>
      </c>
      <c r="DK63" s="77" t="e">
        <f>Builder!#REF!</f>
        <v>#REF!</v>
      </c>
      <c r="DL63" s="77" t="e">
        <f>Builder!#REF!</f>
        <v>#REF!</v>
      </c>
      <c r="DM63" s="77" t="e">
        <f>Builder!#REF!</f>
        <v>#REF!</v>
      </c>
      <c r="DN63" s="77" t="e">
        <f>Builder!#REF!</f>
        <v>#REF!</v>
      </c>
      <c r="DO63" s="77" t="e">
        <f>Builder!#REF!</f>
        <v>#REF!</v>
      </c>
      <c r="DP63" s="77" t="e">
        <f>Builder!#REF!</f>
        <v>#REF!</v>
      </c>
      <c r="DQ63" s="77" t="e">
        <f>Builder!#REF!</f>
        <v>#REF!</v>
      </c>
      <c r="DR63" s="77" t="e">
        <f>Builder!#REF!</f>
        <v>#REF!</v>
      </c>
      <c r="DS63" s="77" t="e">
        <f>Builder!#REF!</f>
        <v>#REF!</v>
      </c>
      <c r="DT63" s="77" t="e">
        <f>Builder!#REF!</f>
        <v>#REF!</v>
      </c>
      <c r="DU63" s="77" t="e">
        <f>Builder!#REF!</f>
        <v>#REF!</v>
      </c>
      <c r="DV63" s="77" t="e">
        <f>Builder!#REF!</f>
        <v>#REF!</v>
      </c>
      <c r="DW63" s="77" t="e">
        <f>Builder!#REF!</f>
        <v>#REF!</v>
      </c>
      <c r="DX63" s="77" t="e">
        <f>Builder!#REF!</f>
        <v>#REF!</v>
      </c>
      <c r="DY63" s="77" t="e">
        <f>Builder!#REF!</f>
        <v>#REF!</v>
      </c>
      <c r="DZ63" s="77" t="e">
        <f>Builder!#REF!</f>
        <v>#REF!</v>
      </c>
      <c r="EA63" s="77" t="e">
        <f>Builder!#REF!</f>
        <v>#REF!</v>
      </c>
      <c r="EB63" s="77" t="e">
        <f>Builder!#REF!</f>
        <v>#REF!</v>
      </c>
      <c r="EC63" s="77" t="e">
        <f>Builder!#REF!</f>
        <v>#REF!</v>
      </c>
      <c r="ED63" s="77" t="e">
        <f>Builder!#REF!</f>
        <v>#REF!</v>
      </c>
      <c r="EE63" s="77" t="e">
        <f>Builder!#REF!</f>
        <v>#REF!</v>
      </c>
      <c r="EF63" s="77" t="e">
        <f>Builder!#REF!</f>
        <v>#REF!</v>
      </c>
      <c r="EG63" s="77" t="e">
        <f>Builder!#REF!</f>
        <v>#REF!</v>
      </c>
      <c r="EH63" s="77" t="e">
        <f>Builder!#REF!</f>
        <v>#REF!</v>
      </c>
      <c r="EI63" s="77" t="e">
        <f>Builder!#REF!</f>
        <v>#REF!</v>
      </c>
      <c r="EJ63" s="77" t="e">
        <f>Builder!#REF!</f>
        <v>#REF!</v>
      </c>
      <c r="EK63" s="77" t="e">
        <f>Builder!#REF!</f>
        <v>#REF!</v>
      </c>
      <c r="EL63" s="77" t="e">
        <f>Builder!#REF!</f>
        <v>#REF!</v>
      </c>
      <c r="EM63" s="77" t="e">
        <f>Builder!#REF!</f>
        <v>#REF!</v>
      </c>
      <c r="EN63" s="77" t="e">
        <f>Builder!#REF!</f>
        <v>#REF!</v>
      </c>
      <c r="EO63" s="77" t="e">
        <f>Builder!#REF!</f>
        <v>#REF!</v>
      </c>
      <c r="EP63" s="77" t="e">
        <f>Builder!#REF!</f>
        <v>#REF!</v>
      </c>
      <c r="EQ63" s="77" t="e">
        <f>Builder!#REF!</f>
        <v>#REF!</v>
      </c>
      <c r="ER63" s="77" t="e">
        <f>Builder!#REF!</f>
        <v>#REF!</v>
      </c>
      <c r="ES63" s="77" t="e">
        <f>Builder!#REF!</f>
        <v>#REF!</v>
      </c>
      <c r="ET63" s="77" t="e">
        <f>Builder!#REF!</f>
        <v>#REF!</v>
      </c>
      <c r="EU63" s="77" t="e">
        <f>Builder!#REF!</f>
        <v>#REF!</v>
      </c>
      <c r="EV63" s="77" t="e">
        <f>Builder!#REF!</f>
        <v>#REF!</v>
      </c>
      <c r="EW63" s="77" t="e">
        <f>Builder!#REF!</f>
        <v>#REF!</v>
      </c>
      <c r="EX63" s="77" t="e">
        <f>Builder!#REF!</f>
        <v>#REF!</v>
      </c>
      <c r="EY63" s="77" t="e">
        <f>Builder!#REF!</f>
        <v>#REF!</v>
      </c>
      <c r="EZ63" s="77" t="e">
        <f>Builder!#REF!</f>
        <v>#REF!</v>
      </c>
      <c r="FA63" s="77" t="e">
        <f>Builder!#REF!</f>
        <v>#REF!</v>
      </c>
      <c r="FB63" s="77" t="e">
        <f>Builder!#REF!</f>
        <v>#REF!</v>
      </c>
      <c r="FC63" s="77" t="e">
        <f>Builder!#REF!</f>
        <v>#REF!</v>
      </c>
      <c r="FD63" s="77" t="e">
        <f>Builder!#REF!</f>
        <v>#REF!</v>
      </c>
      <c r="FE63" s="77" t="e">
        <f>Builder!#REF!</f>
        <v>#REF!</v>
      </c>
      <c r="FF63" s="77" t="e">
        <f>Builder!#REF!</f>
        <v>#REF!</v>
      </c>
      <c r="FG63" s="77" t="e">
        <f>Builder!#REF!</f>
        <v>#REF!</v>
      </c>
      <c r="FH63" s="77" t="e">
        <f>Builder!#REF!</f>
        <v>#REF!</v>
      </c>
      <c r="FI63" s="77" t="e">
        <f>Builder!#REF!</f>
        <v>#REF!</v>
      </c>
      <c r="FJ63" s="77" t="e">
        <f>Builder!#REF!</f>
        <v>#REF!</v>
      </c>
      <c r="FK63" s="77" t="e">
        <f>Builder!#REF!</f>
        <v>#REF!</v>
      </c>
      <c r="FL63" s="77" t="e">
        <f>Builder!#REF!</f>
        <v>#REF!</v>
      </c>
      <c r="FM63" s="77" t="e">
        <f>Builder!#REF!</f>
        <v>#REF!</v>
      </c>
      <c r="FN63" s="77" t="e">
        <f>Builder!#REF!</f>
        <v>#REF!</v>
      </c>
      <c r="FO63" s="77" t="e">
        <f>Builder!#REF!</f>
        <v>#REF!</v>
      </c>
      <c r="FP63" s="77" t="e">
        <f>Builder!#REF!</f>
        <v>#REF!</v>
      </c>
      <c r="FQ63" s="77" t="e">
        <f>Builder!#REF!</f>
        <v>#REF!</v>
      </c>
      <c r="FR63" s="77" t="e">
        <f>Builder!#REF!</f>
        <v>#REF!</v>
      </c>
      <c r="FS63" s="77" t="e">
        <f>Builder!#REF!</f>
        <v>#REF!</v>
      </c>
      <c r="FT63" s="77" t="e">
        <f>Builder!#REF!</f>
        <v>#REF!</v>
      </c>
      <c r="FU63" s="77" t="e">
        <f>Builder!#REF!</f>
        <v>#REF!</v>
      </c>
      <c r="FV63" s="77" t="e">
        <f>Builder!#REF!</f>
        <v>#REF!</v>
      </c>
      <c r="FW63" s="77" t="e">
        <f>Builder!#REF!</f>
        <v>#REF!</v>
      </c>
      <c r="FX63" s="77" t="e">
        <f>Builder!#REF!</f>
        <v>#REF!</v>
      </c>
      <c r="FY63" s="77" t="e">
        <f>Builder!#REF!</f>
        <v>#REF!</v>
      </c>
      <c r="FZ63" s="77" t="e">
        <f>Builder!#REF!</f>
        <v>#REF!</v>
      </c>
      <c r="GA63" s="77" t="e">
        <f>Builder!#REF!</f>
        <v>#REF!</v>
      </c>
      <c r="GB63" s="77" t="e">
        <f>Builder!#REF!</f>
        <v>#REF!</v>
      </c>
      <c r="GC63" s="77" t="e">
        <f>Builder!#REF!</f>
        <v>#REF!</v>
      </c>
      <c r="GD63" s="77" t="e">
        <f>Builder!#REF!</f>
        <v>#REF!</v>
      </c>
      <c r="GE63" s="77" t="e">
        <f>Builder!#REF!</f>
        <v>#REF!</v>
      </c>
      <c r="GF63" s="77" t="e">
        <f>Builder!#REF!</f>
        <v>#REF!</v>
      </c>
      <c r="GG63" s="77" t="e">
        <f>Builder!#REF!</f>
        <v>#REF!</v>
      </c>
      <c r="GH63" s="77" t="e">
        <f>Builder!#REF!</f>
        <v>#REF!</v>
      </c>
      <c r="GI63" s="77" t="e">
        <f>Builder!#REF!</f>
        <v>#REF!</v>
      </c>
      <c r="GJ63" s="77" t="e">
        <f>Builder!#REF!</f>
        <v>#REF!</v>
      </c>
      <c r="GK63" s="77" t="e">
        <f>Builder!#REF!</f>
        <v>#REF!</v>
      </c>
      <c r="GL63" s="77" t="e">
        <f>Builder!#REF!</f>
        <v>#REF!</v>
      </c>
      <c r="GM63" s="77" t="e">
        <f>Builder!#REF!</f>
        <v>#REF!</v>
      </c>
      <c r="GN63" s="77" t="e">
        <f>Builder!#REF!</f>
        <v>#REF!</v>
      </c>
      <c r="GO63" s="77" t="e">
        <f>Builder!#REF!</f>
        <v>#REF!</v>
      </c>
      <c r="GP63" s="77" t="e">
        <f>Builder!#REF!</f>
        <v>#REF!</v>
      </c>
      <c r="GQ63" s="77" t="e">
        <f>Builder!#REF!</f>
        <v>#REF!</v>
      </c>
      <c r="GR63" s="77" t="e">
        <f>Builder!#REF!</f>
        <v>#REF!</v>
      </c>
      <c r="GS63" s="77" t="e">
        <f>Builder!#REF!</f>
        <v>#REF!</v>
      </c>
      <c r="GT63" s="77" t="e">
        <f>Builder!#REF!</f>
        <v>#REF!</v>
      </c>
      <c r="GU63" s="77" t="e">
        <f>Builder!#REF!</f>
        <v>#REF!</v>
      </c>
      <c r="GV63" s="77" t="e">
        <f>Builder!#REF!</f>
        <v>#REF!</v>
      </c>
      <c r="GW63" s="77" t="e">
        <f>Builder!#REF!</f>
        <v>#REF!</v>
      </c>
      <c r="GX63" s="77" t="e">
        <f>Builder!#REF!</f>
        <v>#REF!</v>
      </c>
      <c r="GY63" s="77" t="e">
        <f>Builder!#REF!</f>
        <v>#REF!</v>
      </c>
      <c r="GZ63" s="77" t="e">
        <f>Builder!#REF!</f>
        <v>#REF!</v>
      </c>
      <c r="HA63" s="77" t="e">
        <f>Builder!#REF!</f>
        <v>#REF!</v>
      </c>
      <c r="HB63" s="77" t="e">
        <f>Builder!#REF!</f>
        <v>#REF!</v>
      </c>
      <c r="HC63" s="77" t="e">
        <f>Builder!#REF!</f>
        <v>#REF!</v>
      </c>
      <c r="HD63" s="77" t="e">
        <f>Builder!#REF!</f>
        <v>#REF!</v>
      </c>
      <c r="HE63" s="77" t="e">
        <f>Builder!#REF!</f>
        <v>#REF!</v>
      </c>
      <c r="HF63" s="77" t="e">
        <f>Builder!#REF!</f>
        <v>#REF!</v>
      </c>
      <c r="HG63" s="77" t="e">
        <f>Builder!#REF!</f>
        <v>#REF!</v>
      </c>
      <c r="HH63" s="77" t="e">
        <f>Builder!#REF!</f>
        <v>#REF!</v>
      </c>
      <c r="HI63" s="77" t="e">
        <f>Builder!#REF!</f>
        <v>#REF!</v>
      </c>
      <c r="HJ63" s="77" t="e">
        <f>Builder!#REF!</f>
        <v>#REF!</v>
      </c>
    </row>
    <row r="64" spans="1:29" ht="12.75" customHeight="1">
      <c r="A64" s="76"/>
      <c r="D64" s="106"/>
      <c r="E64" s="77"/>
      <c r="I64" s="76"/>
      <c r="T64" s="76"/>
      <c r="U64" s="76"/>
      <c r="AC64" s="76"/>
    </row>
    <row r="65" spans="5:20" s="76" customFormat="1" ht="12.75">
      <c r="E65" s="17"/>
      <c r="T65" s="17"/>
    </row>
    <row r="66" spans="5:20" s="76" customFormat="1" ht="12.75">
      <c r="E66" s="17"/>
      <c r="T66" s="17"/>
    </row>
    <row r="67" spans="5:20" s="76" customFormat="1" ht="12.75">
      <c r="E67" s="17"/>
      <c r="T67" s="17"/>
    </row>
    <row r="68" spans="4:20" s="76" customFormat="1" ht="12.75">
      <c r="D68" s="102"/>
      <c r="E68" s="102"/>
      <c r="F68" s="102"/>
      <c r="G68" s="102"/>
      <c r="T68" s="17"/>
    </row>
    <row r="69" spans="4:20" s="76" customFormat="1" ht="12.75">
      <c r="D69" s="102"/>
      <c r="E69" s="102"/>
      <c r="F69" s="102"/>
      <c r="G69" s="102"/>
      <c r="T69" s="17"/>
    </row>
    <row r="70" spans="4:20" s="76" customFormat="1" ht="12.75">
      <c r="D70" s="102"/>
      <c r="E70" s="102"/>
      <c r="F70" s="102"/>
      <c r="G70" s="102"/>
      <c r="T70" s="17"/>
    </row>
    <row r="71" spans="4:20" s="76" customFormat="1" ht="12.75">
      <c r="D71" s="102"/>
      <c r="E71" s="102"/>
      <c r="F71" s="102"/>
      <c r="G71" s="102"/>
      <c r="T71" s="17"/>
    </row>
    <row r="72" spans="4:20" s="76" customFormat="1" ht="12.75">
      <c r="D72" s="102"/>
      <c r="E72" s="102"/>
      <c r="F72" s="102"/>
      <c r="G72" s="102"/>
      <c r="T72" s="17"/>
    </row>
    <row r="73" spans="4:20" s="76" customFormat="1" ht="12.75">
      <c r="D73" s="102"/>
      <c r="E73" s="102"/>
      <c r="F73" s="102"/>
      <c r="G73" s="102"/>
      <c r="T73" s="17"/>
    </row>
    <row r="74" spans="4:20" s="76" customFormat="1" ht="12.75">
      <c r="D74" s="102"/>
      <c r="E74" s="102"/>
      <c r="F74" s="102"/>
      <c r="T74" s="17"/>
    </row>
    <row r="75" spans="4:20" s="76" customFormat="1" ht="12.75">
      <c r="D75" s="102"/>
      <c r="E75" s="102"/>
      <c r="F75" s="102"/>
      <c r="T75" s="17"/>
    </row>
    <row r="76" spans="4:20" s="76" customFormat="1" ht="12.75">
      <c r="D76" s="102"/>
      <c r="E76" s="102"/>
      <c r="F76" s="102"/>
      <c r="T76" s="17"/>
    </row>
    <row r="77" spans="4:20" s="76" customFormat="1" ht="12.75">
      <c r="D77" s="102"/>
      <c r="E77" s="102"/>
      <c r="F77" s="102"/>
      <c r="T77" s="17"/>
    </row>
    <row r="78" spans="4:20" s="76" customFormat="1" ht="12.75">
      <c r="D78" s="102"/>
      <c r="E78" s="102"/>
      <c r="F78" s="102"/>
      <c r="T78" s="17"/>
    </row>
    <row r="79" spans="4:20" s="76" customFormat="1" ht="12.75">
      <c r="D79" s="102"/>
      <c r="E79" s="102"/>
      <c r="F79" s="102"/>
      <c r="T79" s="17"/>
    </row>
    <row r="80" spans="4:20" s="76" customFormat="1" ht="12.75">
      <c r="D80" s="102"/>
      <c r="E80" s="102"/>
      <c r="F80" s="102"/>
      <c r="T80" s="17"/>
    </row>
    <row r="81" spans="4:20" s="76" customFormat="1" ht="12.75">
      <c r="D81" s="102"/>
      <c r="E81" s="102"/>
      <c r="F81" s="102"/>
      <c r="T81" s="17"/>
    </row>
    <row r="82" spans="4:20" s="76" customFormat="1" ht="12.75">
      <c r="D82" s="102"/>
      <c r="E82" s="102"/>
      <c r="F82" s="102"/>
      <c r="T82" s="17"/>
    </row>
    <row r="83" spans="4:20" s="76" customFormat="1" ht="12.75">
      <c r="D83" s="102"/>
      <c r="E83" s="102"/>
      <c r="F83" s="102"/>
      <c r="T83" s="17"/>
    </row>
    <row r="84" spans="4:20" s="76" customFormat="1" ht="12.75">
      <c r="D84" s="102"/>
      <c r="E84" s="102"/>
      <c r="F84" s="102"/>
      <c r="T84" s="17"/>
    </row>
    <row r="85" spans="4:20" s="76" customFormat="1" ht="12.75">
      <c r="D85" s="102"/>
      <c r="E85" s="102"/>
      <c r="F85" s="102"/>
      <c r="T85" s="17"/>
    </row>
    <row r="86" spans="4:20" s="76" customFormat="1" ht="12.75">
      <c r="D86" s="102"/>
      <c r="E86" s="102"/>
      <c r="F86" s="102"/>
      <c r="T86" s="17"/>
    </row>
    <row r="87" spans="4:20" s="76" customFormat="1" ht="12.75">
      <c r="D87" s="102"/>
      <c r="E87" s="102"/>
      <c r="F87" s="102"/>
      <c r="T87" s="17"/>
    </row>
    <row r="88" spans="4:20" s="76" customFormat="1" ht="12.75">
      <c r="D88" s="102"/>
      <c r="E88" s="102"/>
      <c r="F88" s="102"/>
      <c r="T88" s="17"/>
    </row>
    <row r="89" spans="4:20" s="76" customFormat="1" ht="12.75">
      <c r="D89" s="102"/>
      <c r="E89" s="102"/>
      <c r="F89" s="102"/>
      <c r="T89" s="17"/>
    </row>
    <row r="90" spans="4:20" s="76" customFormat="1" ht="12.75">
      <c r="D90" s="102"/>
      <c r="E90" s="102"/>
      <c r="F90" s="102"/>
      <c r="T90" s="17"/>
    </row>
    <row r="91" spans="4:20" s="76" customFormat="1" ht="12.75">
      <c r="D91" s="102"/>
      <c r="E91" s="102"/>
      <c r="F91" s="102"/>
      <c r="T91" s="17"/>
    </row>
    <row r="92" spans="4:20" s="76" customFormat="1" ht="12.75">
      <c r="D92" s="102"/>
      <c r="E92" s="102"/>
      <c r="F92" s="102"/>
      <c r="T92" s="17"/>
    </row>
    <row r="93" spans="4:20" s="76" customFormat="1" ht="12.75">
      <c r="D93" s="102"/>
      <c r="E93" s="102"/>
      <c r="F93" s="102"/>
      <c r="T93" s="17"/>
    </row>
    <row r="94" spans="4:20" s="76" customFormat="1" ht="12.75">
      <c r="D94" s="102"/>
      <c r="E94" s="102"/>
      <c r="F94" s="102"/>
      <c r="T94" s="17"/>
    </row>
    <row r="95" spans="5:20" s="76" customFormat="1" ht="12.75">
      <c r="E95" s="17"/>
      <c r="T95" s="17"/>
    </row>
  </sheetData>
  <sheetProtection sheet="1" objects="1" scenarios="1" selectLockedCells="1" selectUnlockedCells="1"/>
  <mergeCells count="304">
    <mergeCell ref="K17:S17"/>
    <mergeCell ref="K18:M18"/>
    <mergeCell ref="N18:P18"/>
    <mergeCell ref="Q18:S18"/>
    <mergeCell ref="AH50:AJ50"/>
    <mergeCell ref="AK50:AM50"/>
    <mergeCell ref="AH51:AJ51"/>
    <mergeCell ref="AK51:AM51"/>
    <mergeCell ref="AH52:AJ52"/>
    <mergeCell ref="AK52:AM52"/>
    <mergeCell ref="AK54:AM54"/>
    <mergeCell ref="X54:Z54"/>
    <mergeCell ref="AE51:AG51"/>
    <mergeCell ref="AE52:AG52"/>
    <mergeCell ref="AE53:AG53"/>
    <mergeCell ref="AH53:AJ53"/>
    <mergeCell ref="AK53:AM53"/>
    <mergeCell ref="U52:W52"/>
    <mergeCell ref="U53:W53"/>
    <mergeCell ref="U54:W54"/>
    <mergeCell ref="AA54:AC54"/>
    <mergeCell ref="X52:Z52"/>
    <mergeCell ref="X53:Z53"/>
    <mergeCell ref="AA52:AC52"/>
    <mergeCell ref="AA53:AC53"/>
    <mergeCell ref="AH55:AJ55"/>
    <mergeCell ref="AK55:AM55"/>
    <mergeCell ref="U55:W55"/>
    <mergeCell ref="X55:Z55"/>
    <mergeCell ref="G54:I54"/>
    <mergeCell ref="A55:C55"/>
    <mergeCell ref="D55:F55"/>
    <mergeCell ref="G55:I55"/>
    <mergeCell ref="AE54:AG54"/>
    <mergeCell ref="AH54:AJ54"/>
    <mergeCell ref="A52:C52"/>
    <mergeCell ref="D52:F52"/>
    <mergeCell ref="AA55:AC55"/>
    <mergeCell ref="AE55:AG55"/>
    <mergeCell ref="G52:I52"/>
    <mergeCell ref="A53:C53"/>
    <mergeCell ref="D53:F53"/>
    <mergeCell ref="G53:I53"/>
    <mergeCell ref="A54:C54"/>
    <mergeCell ref="D54:F54"/>
    <mergeCell ref="G50:I50"/>
    <mergeCell ref="A51:C51"/>
    <mergeCell ref="D51:F51"/>
    <mergeCell ref="G51:I51"/>
    <mergeCell ref="A50:C50"/>
    <mergeCell ref="D50:F50"/>
    <mergeCell ref="AK27:AM27"/>
    <mergeCell ref="U50:W50"/>
    <mergeCell ref="X50:Z50"/>
    <mergeCell ref="AA50:AC50"/>
    <mergeCell ref="AE32:AF43"/>
    <mergeCell ref="AE50:AG50"/>
    <mergeCell ref="AE27:AG27"/>
    <mergeCell ref="AH27:AJ27"/>
    <mergeCell ref="AA28:AC28"/>
    <mergeCell ref="AE30:AF31"/>
    <mergeCell ref="AH56:AJ56"/>
    <mergeCell ref="AK56:AM56"/>
    <mergeCell ref="U56:W56"/>
    <mergeCell ref="X56:Z56"/>
    <mergeCell ref="AA56:AC56"/>
    <mergeCell ref="AE56:AG56"/>
    <mergeCell ref="U51:W51"/>
    <mergeCell ref="X51:Z51"/>
    <mergeCell ref="AA51:AC51"/>
    <mergeCell ref="A56:C56"/>
    <mergeCell ref="D56:F56"/>
    <mergeCell ref="G56:I56"/>
    <mergeCell ref="Q52:S52"/>
    <mergeCell ref="Q53:S53"/>
    <mergeCell ref="Q54:S54"/>
    <mergeCell ref="Q55:S55"/>
    <mergeCell ref="A30:B31"/>
    <mergeCell ref="A32:B43"/>
    <mergeCell ref="K30:L31"/>
    <mergeCell ref="M30:S31"/>
    <mergeCell ref="K32:L43"/>
    <mergeCell ref="N32:O32"/>
    <mergeCell ref="C30:I31"/>
    <mergeCell ref="AH57:AJ57"/>
    <mergeCell ref="A57:C57"/>
    <mergeCell ref="D57:F57"/>
    <mergeCell ref="G57:I57"/>
    <mergeCell ref="U57:W57"/>
    <mergeCell ref="X57:Z57"/>
    <mergeCell ref="AA57:AC57"/>
    <mergeCell ref="AE57:AG57"/>
    <mergeCell ref="Q57:S57"/>
    <mergeCell ref="N57:P57"/>
    <mergeCell ref="AE20:AG20"/>
    <mergeCell ref="AH20:AJ20"/>
    <mergeCell ref="AK20:AM20"/>
    <mergeCell ref="AE21:AG21"/>
    <mergeCell ref="AH21:AJ21"/>
    <mergeCell ref="AK21:AM21"/>
    <mergeCell ref="AE22:AG22"/>
    <mergeCell ref="AH22:AJ22"/>
    <mergeCell ref="AK22:AM22"/>
    <mergeCell ref="U23:W23"/>
    <mergeCell ref="X23:Z23"/>
    <mergeCell ref="AA23:AC23"/>
    <mergeCell ref="U24:W24"/>
    <mergeCell ref="AA26:AC26"/>
    <mergeCell ref="U27:W27"/>
    <mergeCell ref="X27:Z27"/>
    <mergeCell ref="AA27:AC27"/>
    <mergeCell ref="X24:Z24"/>
    <mergeCell ref="AA24:AC24"/>
    <mergeCell ref="U21:W21"/>
    <mergeCell ref="X21:Z21"/>
    <mergeCell ref="AA21:AC21"/>
    <mergeCell ref="U22:W22"/>
    <mergeCell ref="X22:Z22"/>
    <mergeCell ref="AA22:AC22"/>
    <mergeCell ref="X25:Z25"/>
    <mergeCell ref="AA25:AC25"/>
    <mergeCell ref="U26:W26"/>
    <mergeCell ref="X26:Z26"/>
    <mergeCell ref="X19:Z19"/>
    <mergeCell ref="AA19:AC19"/>
    <mergeCell ref="U20:W20"/>
    <mergeCell ref="X20:Z20"/>
    <mergeCell ref="AA20:AC20"/>
    <mergeCell ref="U19:W19"/>
    <mergeCell ref="Q19:S19"/>
    <mergeCell ref="K26:M26"/>
    <mergeCell ref="N26:P26"/>
    <mergeCell ref="Q26:S26"/>
    <mergeCell ref="K24:M24"/>
    <mergeCell ref="N24:P24"/>
    <mergeCell ref="Q49:S49"/>
    <mergeCell ref="Q50:S50"/>
    <mergeCell ref="Q51:S51"/>
    <mergeCell ref="K19:M19"/>
    <mergeCell ref="N19:P19"/>
    <mergeCell ref="Q24:S24"/>
    <mergeCell ref="N25:P25"/>
    <mergeCell ref="Q25:S25"/>
    <mergeCell ref="Q23:S23"/>
    <mergeCell ref="K22:M22"/>
    <mergeCell ref="N55:P55"/>
    <mergeCell ref="Q56:S56"/>
    <mergeCell ref="N56:P56"/>
    <mergeCell ref="A25:C25"/>
    <mergeCell ref="D25:F25"/>
    <mergeCell ref="G25:I25"/>
    <mergeCell ref="A26:C26"/>
    <mergeCell ref="D26:F26"/>
    <mergeCell ref="G26:I26"/>
    <mergeCell ref="K25:M25"/>
    <mergeCell ref="K55:M55"/>
    <mergeCell ref="K56:M56"/>
    <mergeCell ref="K57:M57"/>
    <mergeCell ref="N48:P48"/>
    <mergeCell ref="N49:P49"/>
    <mergeCell ref="N50:P50"/>
    <mergeCell ref="N51:P51"/>
    <mergeCell ref="N52:P52"/>
    <mergeCell ref="N53:P53"/>
    <mergeCell ref="N54:P54"/>
    <mergeCell ref="K49:M49"/>
    <mergeCell ref="K50:M50"/>
    <mergeCell ref="K51:M51"/>
    <mergeCell ref="K52:M52"/>
    <mergeCell ref="K53:M53"/>
    <mergeCell ref="K54:M54"/>
    <mergeCell ref="AE26:AG26"/>
    <mergeCell ref="AH26:AJ26"/>
    <mergeCell ref="AK26:AM26"/>
    <mergeCell ref="AE25:AG25"/>
    <mergeCell ref="AH25:AJ25"/>
    <mergeCell ref="K48:M48"/>
    <mergeCell ref="K27:M27"/>
    <mergeCell ref="Q48:S48"/>
    <mergeCell ref="Q27:S27"/>
    <mergeCell ref="U25:W25"/>
    <mergeCell ref="AE19:AG19"/>
    <mergeCell ref="AH19:AJ19"/>
    <mergeCell ref="AK19:AM19"/>
    <mergeCell ref="AK25:AM25"/>
    <mergeCell ref="AE23:AG23"/>
    <mergeCell ref="AH23:AJ23"/>
    <mergeCell ref="AK23:AM23"/>
    <mergeCell ref="AE24:AG24"/>
    <mergeCell ref="AH24:AJ24"/>
    <mergeCell ref="AK24:AM24"/>
    <mergeCell ref="AE28:AG28"/>
    <mergeCell ref="AH28:AJ28"/>
    <mergeCell ref="AK28:AM28"/>
    <mergeCell ref="N28:P28"/>
    <mergeCell ref="Q28:S28"/>
    <mergeCell ref="U28:W28"/>
    <mergeCell ref="X28:Z28"/>
    <mergeCell ref="A49:C49"/>
    <mergeCell ref="D49:F49"/>
    <mergeCell ref="G49:I49"/>
    <mergeCell ref="A48:C48"/>
    <mergeCell ref="D48:F48"/>
    <mergeCell ref="G48:I48"/>
    <mergeCell ref="Q21:S21"/>
    <mergeCell ref="N27:P27"/>
    <mergeCell ref="K23:M23"/>
    <mergeCell ref="N23:P23"/>
    <mergeCell ref="A46:I46"/>
    <mergeCell ref="A47:C47"/>
    <mergeCell ref="D47:F47"/>
    <mergeCell ref="G47:I47"/>
    <mergeCell ref="N22:P22"/>
    <mergeCell ref="Q22:S22"/>
    <mergeCell ref="U46:AC46"/>
    <mergeCell ref="U47:W47"/>
    <mergeCell ref="X47:Z47"/>
    <mergeCell ref="AA47:AC47"/>
    <mergeCell ref="K28:M28"/>
    <mergeCell ref="K20:M20"/>
    <mergeCell ref="N20:P20"/>
    <mergeCell ref="Q20:S20"/>
    <mergeCell ref="K21:M21"/>
    <mergeCell ref="N21:P21"/>
    <mergeCell ref="X48:Z48"/>
    <mergeCell ref="AA48:AC48"/>
    <mergeCell ref="U49:W49"/>
    <mergeCell ref="X49:Z49"/>
    <mergeCell ref="AA49:AC49"/>
    <mergeCell ref="U48:W48"/>
    <mergeCell ref="AE49:AG49"/>
    <mergeCell ref="AH49:AJ49"/>
    <mergeCell ref="AK49:AM49"/>
    <mergeCell ref="AE47:AG47"/>
    <mergeCell ref="AH47:AJ47"/>
    <mergeCell ref="AK47:AM47"/>
    <mergeCell ref="A17:I17"/>
    <mergeCell ref="A18:C18"/>
    <mergeCell ref="D18:F18"/>
    <mergeCell ref="G18:I18"/>
    <mergeCell ref="AK57:AM57"/>
    <mergeCell ref="AG30:AM31"/>
    <mergeCell ref="AE46:AM46"/>
    <mergeCell ref="AE48:AG48"/>
    <mergeCell ref="AH48:AJ48"/>
    <mergeCell ref="AK48:AM4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K46:S46"/>
    <mergeCell ref="K47:M47"/>
    <mergeCell ref="N47:P47"/>
    <mergeCell ref="Q47:S47"/>
    <mergeCell ref="A27:C27"/>
    <mergeCell ref="D27:F27"/>
    <mergeCell ref="G27:I27"/>
    <mergeCell ref="A28:C28"/>
    <mergeCell ref="D28:F28"/>
    <mergeCell ref="G28:I28"/>
    <mergeCell ref="AH32:AI32"/>
    <mergeCell ref="X32:Y32"/>
    <mergeCell ref="D32:E32"/>
    <mergeCell ref="W30:AC31"/>
    <mergeCell ref="U30:V31"/>
    <mergeCell ref="U32:V43"/>
    <mergeCell ref="U18:W18"/>
    <mergeCell ref="X18:Z18"/>
    <mergeCell ref="AA18:AC18"/>
    <mergeCell ref="AE17:AM17"/>
    <mergeCell ref="AE18:AG18"/>
    <mergeCell ref="AH18:AJ18"/>
    <mergeCell ref="AK18:AM18"/>
    <mergeCell ref="W1:AC2"/>
    <mergeCell ref="U3:V14"/>
    <mergeCell ref="Y3:Z3"/>
    <mergeCell ref="AE1:AF2"/>
    <mergeCell ref="AG1:AM2"/>
    <mergeCell ref="AE3:AF14"/>
    <mergeCell ref="AI3:AJ3"/>
    <mergeCell ref="U17:AC17"/>
    <mergeCell ref="A1:B2"/>
    <mergeCell ref="D3:E3"/>
    <mergeCell ref="K1:L2"/>
    <mergeCell ref="U1:V2"/>
    <mergeCell ref="K3:L14"/>
    <mergeCell ref="C1:I2"/>
    <mergeCell ref="A3:B14"/>
    <mergeCell ref="M1:S2"/>
    <mergeCell ref="O3:P3"/>
  </mergeCells>
  <printOptions horizontalCentered="1" verticalCentered="1"/>
  <pageMargins left="0.5" right="0.46" top="0.33" bottom="0" header="0.25" footer="0"/>
  <pageSetup fitToHeight="1" fitToWidth="1" horizontalDpi="600" verticalDpi="600" orientation="landscape" scale="67" r:id="rId1"/>
  <colBreaks count="1" manualBreakCount="1">
    <brk id="31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P33"/>
  <sheetViews>
    <sheetView zoomScale="150" zoomScaleNormal="150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44" bestFit="1" customWidth="1"/>
    <col min="2" max="2" width="4.140625" style="44" bestFit="1" customWidth="1"/>
    <col min="3" max="3" width="7.421875" style="44" bestFit="1" customWidth="1"/>
    <col min="4" max="4" width="4.00390625" style="44" bestFit="1" customWidth="1"/>
    <col min="5" max="5" width="6.421875" style="44" bestFit="1" customWidth="1"/>
    <col min="6" max="6" width="7.421875" style="44" bestFit="1" customWidth="1"/>
    <col min="7" max="10" width="9.140625" style="44" customWidth="1"/>
    <col min="11" max="11" width="10.140625" style="45" bestFit="1" customWidth="1"/>
    <col min="12" max="12" width="9.140625" style="44" customWidth="1"/>
    <col min="13" max="13" width="12.7109375" style="44" customWidth="1"/>
    <col min="14" max="16384" width="9.140625" style="44" customWidth="1"/>
  </cols>
  <sheetData>
    <row r="1" spans="1:16" s="42" customFormat="1" ht="11.25">
      <c r="A1" s="42" t="s">
        <v>30</v>
      </c>
      <c r="B1" s="42" t="s">
        <v>54</v>
      </c>
      <c r="C1" s="42" t="s">
        <v>41</v>
      </c>
      <c r="D1" s="42" t="s">
        <v>55</v>
      </c>
      <c r="E1" s="42" t="s">
        <v>42</v>
      </c>
      <c r="F1" s="42" t="s">
        <v>56</v>
      </c>
      <c r="G1" s="42" t="s">
        <v>90</v>
      </c>
      <c r="H1" s="42" t="s">
        <v>56</v>
      </c>
      <c r="I1" s="42" t="s">
        <v>29</v>
      </c>
      <c r="J1" s="42" t="s">
        <v>54</v>
      </c>
      <c r="K1" s="43" t="s">
        <v>146</v>
      </c>
      <c r="M1" s="42" t="s">
        <v>85</v>
      </c>
      <c r="O1" s="42" t="s">
        <v>105</v>
      </c>
      <c r="P1" s="42" t="s">
        <v>56</v>
      </c>
    </row>
    <row r="2" spans="1:16" ht="11.25">
      <c r="A2" s="44" t="s">
        <v>52</v>
      </c>
      <c r="B2" s="44">
        <v>1</v>
      </c>
      <c r="C2" s="44">
        <v>0</v>
      </c>
      <c r="D2" s="44">
        <v>1</v>
      </c>
      <c r="E2" s="44" t="s">
        <v>52</v>
      </c>
      <c r="F2" s="44">
        <v>1</v>
      </c>
      <c r="G2" s="44" t="s">
        <v>52</v>
      </c>
      <c r="H2" s="44">
        <v>1</v>
      </c>
      <c r="I2" s="44" t="s">
        <v>52</v>
      </c>
      <c r="J2" s="44">
        <v>1</v>
      </c>
      <c r="K2" s="45" t="s">
        <v>34</v>
      </c>
      <c r="L2" s="44">
        <v>1</v>
      </c>
      <c r="M2" s="44" t="s">
        <v>109</v>
      </c>
      <c r="N2" s="44">
        <v>1.25</v>
      </c>
      <c r="O2" s="44" t="s">
        <v>52</v>
      </c>
      <c r="P2" s="44">
        <v>1</v>
      </c>
    </row>
    <row r="3" spans="1:16" ht="11.25">
      <c r="A3" s="44" t="s">
        <v>75</v>
      </c>
      <c r="B3" s="44">
        <v>5</v>
      </c>
      <c r="C3" s="44">
        <v>1</v>
      </c>
      <c r="D3" s="44">
        <v>7</v>
      </c>
      <c r="E3" s="44" t="s">
        <v>6</v>
      </c>
      <c r="F3" s="44">
        <v>9</v>
      </c>
      <c r="G3" s="44" t="s">
        <v>75</v>
      </c>
      <c r="H3" s="44">
        <f>H8*2</f>
        <v>16.5</v>
      </c>
      <c r="I3" s="44" t="s">
        <v>75</v>
      </c>
      <c r="J3" s="44">
        <f aca="true" t="shared" si="0" ref="J3:J12">B3/2</f>
        <v>2.5</v>
      </c>
      <c r="K3" s="45" t="s">
        <v>150</v>
      </c>
      <c r="L3" s="44">
        <v>1.25</v>
      </c>
      <c r="M3" s="44" t="s">
        <v>87</v>
      </c>
      <c r="N3" s="44">
        <v>2</v>
      </c>
      <c r="O3" s="44" t="s">
        <v>75</v>
      </c>
      <c r="P3" s="44">
        <f>P8*2</f>
        <v>11</v>
      </c>
    </row>
    <row r="4" spans="1:16" ht="11.25">
      <c r="A4" s="44" t="s">
        <v>78</v>
      </c>
      <c r="B4" s="44">
        <v>6</v>
      </c>
      <c r="C4" s="44">
        <v>2</v>
      </c>
      <c r="D4" s="44">
        <v>15</v>
      </c>
      <c r="E4" s="44" t="s">
        <v>53</v>
      </c>
      <c r="F4" s="44">
        <v>6</v>
      </c>
      <c r="G4" s="44" t="s">
        <v>78</v>
      </c>
      <c r="H4" s="44">
        <f>H9*2</f>
        <v>19.5</v>
      </c>
      <c r="I4" s="44" t="s">
        <v>78</v>
      </c>
      <c r="J4" s="44">
        <f t="shared" si="0"/>
        <v>3</v>
      </c>
      <c r="K4" s="45" t="s">
        <v>127</v>
      </c>
      <c r="L4" s="44">
        <f>P10</f>
        <v>2.5</v>
      </c>
      <c r="M4" s="44" t="s">
        <v>88</v>
      </c>
      <c r="N4" s="44">
        <v>1</v>
      </c>
      <c r="O4" s="44" t="s">
        <v>78</v>
      </c>
      <c r="P4" s="44">
        <f>P9*2</f>
        <v>13</v>
      </c>
    </row>
    <row r="5" spans="1:16" ht="11.25">
      <c r="A5" s="44" t="s">
        <v>76</v>
      </c>
      <c r="B5" s="44">
        <v>2</v>
      </c>
      <c r="C5" s="44">
        <v>3</v>
      </c>
      <c r="D5" s="44">
        <v>25</v>
      </c>
      <c r="E5" s="44" t="s">
        <v>45</v>
      </c>
      <c r="F5" s="44">
        <v>4</v>
      </c>
      <c r="G5" s="44" t="s">
        <v>76</v>
      </c>
      <c r="H5" s="44">
        <f>H10*2</f>
        <v>7.5</v>
      </c>
      <c r="I5" s="44" t="s">
        <v>76</v>
      </c>
      <c r="J5" s="44">
        <v>1.5</v>
      </c>
      <c r="K5" s="45" t="s">
        <v>148</v>
      </c>
      <c r="L5" s="44">
        <f>P10</f>
        <v>2.5</v>
      </c>
      <c r="M5" s="44" t="s">
        <v>89</v>
      </c>
      <c r="N5" s="44">
        <v>1</v>
      </c>
      <c r="O5" s="44" t="s">
        <v>76</v>
      </c>
      <c r="P5" s="44">
        <f>P10*2</f>
        <v>5</v>
      </c>
    </row>
    <row r="6" spans="1:16" ht="11.25">
      <c r="A6" s="44" t="s">
        <v>77</v>
      </c>
      <c r="B6" s="44">
        <v>3</v>
      </c>
      <c r="C6" s="44">
        <v>4</v>
      </c>
      <c r="D6" s="44">
        <v>50</v>
      </c>
      <c r="E6" s="44" t="s">
        <v>61</v>
      </c>
      <c r="F6" s="44">
        <v>3</v>
      </c>
      <c r="G6" s="44" t="s">
        <v>77</v>
      </c>
      <c r="H6" s="44">
        <f>H11*2</f>
        <v>10.5</v>
      </c>
      <c r="I6" s="44" t="s">
        <v>77</v>
      </c>
      <c r="J6" s="44">
        <v>1.75</v>
      </c>
      <c r="K6" s="45" t="s">
        <v>33</v>
      </c>
      <c r="L6" s="44">
        <v>2.5</v>
      </c>
      <c r="M6" s="44" t="s">
        <v>104</v>
      </c>
      <c r="N6" s="44">
        <v>1</v>
      </c>
      <c r="O6" s="44" t="s">
        <v>77</v>
      </c>
      <c r="P6" s="44">
        <f>P11*2</f>
        <v>7</v>
      </c>
    </row>
    <row r="7" spans="1:16" ht="11.25">
      <c r="A7" s="44" t="s">
        <v>74</v>
      </c>
      <c r="B7" s="44">
        <v>4</v>
      </c>
      <c r="C7" s="44">
        <v>5</v>
      </c>
      <c r="D7" s="44">
        <v>100</v>
      </c>
      <c r="E7" s="44" t="s">
        <v>60</v>
      </c>
      <c r="F7" s="44">
        <v>2.5</v>
      </c>
      <c r="G7" s="44" t="s">
        <v>74</v>
      </c>
      <c r="H7" s="44">
        <f>H12*2</f>
        <v>13.5</v>
      </c>
      <c r="I7" s="44" t="s">
        <v>74</v>
      </c>
      <c r="J7" s="44">
        <f t="shared" si="0"/>
        <v>2</v>
      </c>
      <c r="K7" s="45" t="s">
        <v>149</v>
      </c>
      <c r="L7" s="44">
        <v>1.5</v>
      </c>
      <c r="O7" s="44" t="s">
        <v>74</v>
      </c>
      <c r="P7" s="44">
        <f>P12*2</f>
        <v>9</v>
      </c>
    </row>
    <row r="8" spans="1:16" ht="11.25">
      <c r="A8" s="44" t="s">
        <v>130</v>
      </c>
      <c r="B8" s="44">
        <v>10</v>
      </c>
      <c r="C8" s="44">
        <v>6</v>
      </c>
      <c r="D8" s="44">
        <v>200</v>
      </c>
      <c r="E8" s="44" t="s">
        <v>59</v>
      </c>
      <c r="F8" s="44">
        <v>2</v>
      </c>
      <c r="G8" s="44" t="s">
        <v>47</v>
      </c>
      <c r="H8" s="44">
        <v>8.25</v>
      </c>
      <c r="I8" s="44" t="s">
        <v>130</v>
      </c>
      <c r="J8" s="44">
        <f>B8/2</f>
        <v>5</v>
      </c>
      <c r="K8" s="45" t="s">
        <v>35</v>
      </c>
      <c r="L8" s="44">
        <v>0.5</v>
      </c>
      <c r="O8" s="44" t="s">
        <v>47</v>
      </c>
      <c r="P8" s="44">
        <v>5.5</v>
      </c>
    </row>
    <row r="9" spans="1:16" ht="11.25">
      <c r="A9" s="44" t="s">
        <v>131</v>
      </c>
      <c r="B9" s="44">
        <v>12</v>
      </c>
      <c r="E9" s="44" t="s">
        <v>143</v>
      </c>
      <c r="F9" s="44">
        <v>1.6</v>
      </c>
      <c r="G9" s="44" t="s">
        <v>58</v>
      </c>
      <c r="H9" s="44">
        <v>9.75</v>
      </c>
      <c r="I9" s="44" t="s">
        <v>131</v>
      </c>
      <c r="J9" s="44">
        <f t="shared" si="0"/>
        <v>6</v>
      </c>
      <c r="K9" s="45" t="s">
        <v>151</v>
      </c>
      <c r="L9" s="44">
        <v>2</v>
      </c>
      <c r="O9" s="44" t="s">
        <v>58</v>
      </c>
      <c r="P9" s="44">
        <v>6.5</v>
      </c>
    </row>
    <row r="10" spans="1:16" ht="11.25">
      <c r="A10" s="44" t="s">
        <v>132</v>
      </c>
      <c r="B10" s="44">
        <v>4</v>
      </c>
      <c r="E10" s="44" t="s">
        <v>144</v>
      </c>
      <c r="F10" s="44">
        <v>1.4</v>
      </c>
      <c r="G10" s="44" t="s">
        <v>46</v>
      </c>
      <c r="H10" s="44">
        <v>3.75</v>
      </c>
      <c r="I10" s="44" t="s">
        <v>132</v>
      </c>
      <c r="J10" s="44">
        <f t="shared" si="0"/>
        <v>2</v>
      </c>
      <c r="K10" s="45" t="s">
        <v>152</v>
      </c>
      <c r="L10" s="44">
        <v>2</v>
      </c>
      <c r="O10" s="44" t="s">
        <v>46</v>
      </c>
      <c r="P10" s="44">
        <v>2.5</v>
      </c>
    </row>
    <row r="11" spans="1:16" ht="11.25">
      <c r="A11" s="44" t="s">
        <v>133</v>
      </c>
      <c r="B11" s="44">
        <v>6</v>
      </c>
      <c r="E11" s="44" t="s">
        <v>145</v>
      </c>
      <c r="F11" s="44">
        <v>1.2</v>
      </c>
      <c r="G11" s="44" t="s">
        <v>57</v>
      </c>
      <c r="H11" s="44">
        <v>5.25</v>
      </c>
      <c r="I11" s="44" t="s">
        <v>133</v>
      </c>
      <c r="J11" s="44">
        <f t="shared" si="0"/>
        <v>3</v>
      </c>
      <c r="K11" s="45" t="s">
        <v>129</v>
      </c>
      <c r="L11" s="44">
        <v>3</v>
      </c>
      <c r="O11" s="44" t="s">
        <v>57</v>
      </c>
      <c r="P11" s="44">
        <v>3.5</v>
      </c>
    </row>
    <row r="12" spans="1:16" ht="11.25">
      <c r="A12" s="44" t="s">
        <v>134</v>
      </c>
      <c r="B12" s="44">
        <v>8</v>
      </c>
      <c r="G12" s="44" t="s">
        <v>51</v>
      </c>
      <c r="H12" s="44">
        <v>6.75</v>
      </c>
      <c r="I12" s="44" t="s">
        <v>134</v>
      </c>
      <c r="J12" s="44">
        <f t="shared" si="0"/>
        <v>4</v>
      </c>
      <c r="K12" s="45" t="s">
        <v>153</v>
      </c>
      <c r="L12" s="44">
        <v>0.5</v>
      </c>
      <c r="O12" s="44" t="s">
        <v>51</v>
      </c>
      <c r="P12" s="44">
        <v>4.5</v>
      </c>
    </row>
    <row r="13" spans="11:12" ht="11.25">
      <c r="K13" s="45" t="s">
        <v>17</v>
      </c>
      <c r="L13" s="44">
        <v>3</v>
      </c>
    </row>
    <row r="14" spans="11:12" ht="11.25">
      <c r="K14" s="45" t="s">
        <v>123</v>
      </c>
      <c r="L14" s="44">
        <v>1.5</v>
      </c>
    </row>
    <row r="15" spans="11:12" ht="11.25">
      <c r="K15" s="45" t="s">
        <v>124</v>
      </c>
      <c r="L15" s="44">
        <v>3</v>
      </c>
    </row>
    <row r="16" spans="11:12" ht="11.25">
      <c r="K16" s="45" t="s">
        <v>154</v>
      </c>
      <c r="L16" s="44">
        <v>0.75</v>
      </c>
    </row>
    <row r="17" spans="11:12" ht="22.5">
      <c r="K17" s="46" t="s">
        <v>31</v>
      </c>
      <c r="L17" s="44">
        <v>2</v>
      </c>
    </row>
    <row r="18" spans="11:12" ht="22.5">
      <c r="K18" s="46" t="s">
        <v>147</v>
      </c>
      <c r="L18" s="44">
        <v>1</v>
      </c>
    </row>
    <row r="19" spans="11:12" ht="11.25">
      <c r="K19" s="45" t="s">
        <v>155</v>
      </c>
      <c r="L19" s="44">
        <v>3</v>
      </c>
    </row>
    <row r="20" spans="11:12" ht="11.25">
      <c r="K20" s="45" t="s">
        <v>36</v>
      </c>
      <c r="L20" s="44">
        <v>3</v>
      </c>
    </row>
    <row r="21" spans="11:12" ht="11.25">
      <c r="K21" s="45" t="s">
        <v>156</v>
      </c>
      <c r="L21" s="44">
        <v>2</v>
      </c>
    </row>
    <row r="22" spans="11:12" ht="11.25">
      <c r="K22" s="45" t="s">
        <v>0</v>
      </c>
      <c r="L22" s="44">
        <v>0.25</v>
      </c>
    </row>
    <row r="23" spans="11:12" ht="11.25">
      <c r="K23" s="45" t="s">
        <v>128</v>
      </c>
      <c r="L23" s="44">
        <v>0.75</v>
      </c>
    </row>
    <row r="24" spans="11:12" ht="11.25">
      <c r="K24" s="45" t="s">
        <v>1</v>
      </c>
      <c r="L24" s="44">
        <v>4</v>
      </c>
    </row>
    <row r="25" spans="11:12" ht="11.25">
      <c r="K25" s="45" t="s">
        <v>21</v>
      </c>
      <c r="L25" s="44">
        <v>1.25</v>
      </c>
    </row>
    <row r="26" spans="11:12" ht="11.25">
      <c r="K26" s="45" t="s">
        <v>37</v>
      </c>
      <c r="L26" s="44">
        <v>0.5</v>
      </c>
    </row>
    <row r="27" spans="11:12" ht="11.25">
      <c r="K27" s="45" t="s">
        <v>125</v>
      </c>
      <c r="L27" s="44">
        <v>1.5</v>
      </c>
    </row>
    <row r="28" spans="11:12" ht="11.25">
      <c r="K28" s="45" t="s">
        <v>22</v>
      </c>
      <c r="L28" s="44" t="s">
        <v>126</v>
      </c>
    </row>
    <row r="29" spans="11:12" ht="11.25">
      <c r="K29" s="45" t="s">
        <v>23</v>
      </c>
      <c r="L29" s="44">
        <v>1.5</v>
      </c>
    </row>
    <row r="30" spans="11:12" ht="11.25">
      <c r="K30" s="45" t="s">
        <v>2</v>
      </c>
      <c r="L30" s="44">
        <v>3</v>
      </c>
    </row>
    <row r="31" spans="11:12" ht="11.25">
      <c r="K31" s="45" t="s">
        <v>106</v>
      </c>
      <c r="L31" s="44">
        <v>2</v>
      </c>
    </row>
    <row r="32" spans="11:12" ht="11.25">
      <c r="K32" s="45" t="s">
        <v>4</v>
      </c>
      <c r="L32" s="44">
        <v>0.75</v>
      </c>
    </row>
    <row r="33" spans="11:12" ht="11.25">
      <c r="K33" s="45" t="s">
        <v>107</v>
      </c>
      <c r="L33" s="44">
        <v>1.5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AT35"/>
  <sheetViews>
    <sheetView zoomScale="125" zoomScaleNormal="125" zoomScalePageLayoutView="0"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5.7109375" defaultRowHeight="12.75"/>
  <cols>
    <col min="1" max="1" width="14.421875" style="2" customWidth="1"/>
    <col min="2" max="2" width="7.421875" style="3" customWidth="1"/>
    <col min="3" max="3" width="6.421875" style="3" bestFit="1" customWidth="1"/>
    <col min="4" max="10" width="5.7109375" style="3" customWidth="1"/>
    <col min="11" max="22" width="4.28125" style="3" customWidth="1"/>
    <col min="23" max="23" width="10.28125" style="3" bestFit="1" customWidth="1"/>
    <col min="24" max="24" width="11.140625" style="3" bestFit="1" customWidth="1"/>
    <col min="25" max="25" width="11.140625" style="3" customWidth="1"/>
    <col min="26" max="33" width="5.7109375" style="3" customWidth="1"/>
    <col min="34" max="38" width="9.140625" style="4" customWidth="1"/>
    <col min="39" max="16384" width="5.7109375" style="3" customWidth="1"/>
  </cols>
  <sheetData>
    <row r="1" spans="1:46" s="1" customFormat="1" ht="11.25">
      <c r="A1" s="1" t="s">
        <v>38</v>
      </c>
      <c r="B1" s="1" t="s">
        <v>92</v>
      </c>
      <c r="C1" s="1" t="s">
        <v>85</v>
      </c>
      <c r="D1" s="1" t="s">
        <v>39</v>
      </c>
      <c r="E1" s="152" t="s">
        <v>40</v>
      </c>
      <c r="F1" s="152"/>
      <c r="G1" s="1" t="s">
        <v>48</v>
      </c>
      <c r="H1" s="1" t="s">
        <v>79</v>
      </c>
      <c r="I1" s="1" t="s">
        <v>49</v>
      </c>
      <c r="J1" s="1" t="s">
        <v>90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1">
        <v>6</v>
      </c>
      <c r="Q1" s="1">
        <v>7</v>
      </c>
      <c r="R1" s="1">
        <v>8</v>
      </c>
      <c r="S1" s="1">
        <v>9</v>
      </c>
      <c r="T1" s="1">
        <v>10</v>
      </c>
      <c r="U1" s="1">
        <v>11</v>
      </c>
      <c r="V1" s="1">
        <v>12</v>
      </c>
      <c r="W1" s="1" t="s">
        <v>62</v>
      </c>
      <c r="X1" s="1" t="s">
        <v>63</v>
      </c>
      <c r="Y1" s="1" t="s">
        <v>68</v>
      </c>
      <c r="Z1" s="1" t="s">
        <v>90</v>
      </c>
      <c r="AA1" s="1" t="s">
        <v>55</v>
      </c>
      <c r="AB1" s="1" t="s">
        <v>49</v>
      </c>
      <c r="AC1" s="152" t="s">
        <v>43</v>
      </c>
      <c r="AD1" s="152"/>
      <c r="AE1" s="152"/>
      <c r="AF1" s="152"/>
      <c r="AG1" s="152"/>
      <c r="AT1" s="1" t="s">
        <v>111</v>
      </c>
    </row>
    <row r="2" spans="1:44" ht="12.75">
      <c r="A2" s="2" t="s">
        <v>83</v>
      </c>
      <c r="B2" s="3" t="s">
        <v>94</v>
      </c>
      <c r="C2" s="3" t="s">
        <v>86</v>
      </c>
      <c r="D2" s="3">
        <v>6</v>
      </c>
      <c r="E2" s="3" t="s">
        <v>112</v>
      </c>
      <c r="F2" s="3" t="s">
        <v>52</v>
      </c>
      <c r="G2" s="3">
        <v>1</v>
      </c>
      <c r="H2" s="3">
        <v>3</v>
      </c>
      <c r="I2" s="3" t="s">
        <v>57</v>
      </c>
      <c r="J2" s="3" t="s">
        <v>52</v>
      </c>
      <c r="K2" s="3">
        <f aca="true" t="shared" si="0" ref="K2:V11">ROUND((K$1*($D2*$W2+($D2+$Y2)*$X2+$Z2)*$H2*PRODUCT($AA2:$AG2))^0.5,0)</f>
        <v>44</v>
      </c>
      <c r="L2" s="3">
        <f t="shared" si="0"/>
        <v>62</v>
      </c>
      <c r="M2" s="3">
        <f t="shared" si="0"/>
        <v>76</v>
      </c>
      <c r="N2" s="3">
        <f t="shared" si="0"/>
        <v>88</v>
      </c>
      <c r="O2" s="3">
        <f t="shared" si="0"/>
        <v>98</v>
      </c>
      <c r="P2" s="3">
        <f t="shared" si="0"/>
        <v>107</v>
      </c>
      <c r="Q2" s="3">
        <f t="shared" si="0"/>
        <v>116</v>
      </c>
      <c r="R2" s="3">
        <f t="shared" si="0"/>
        <v>124</v>
      </c>
      <c r="S2" s="3">
        <f t="shared" si="0"/>
        <v>131</v>
      </c>
      <c r="T2" s="3">
        <f t="shared" si="0"/>
        <v>138</v>
      </c>
      <c r="U2" s="3">
        <f t="shared" si="0"/>
        <v>145</v>
      </c>
      <c r="V2" s="3">
        <f t="shared" si="0"/>
        <v>152</v>
      </c>
      <c r="W2" s="3">
        <f>VLOOKUP(E2,'Lookup Tables'!$A$2:$B$12,2)</f>
        <v>8</v>
      </c>
      <c r="X2" s="3">
        <f>VLOOKUP(F2,'Lookup Tables'!$A$2:$B$12,2)</f>
        <v>1</v>
      </c>
      <c r="Y2" s="3">
        <v>8</v>
      </c>
      <c r="Z2" s="3">
        <f>VLOOKUP(J2,'Lookup Tables'!$G$2:$H$12,2)*(8+D2)</f>
        <v>14</v>
      </c>
      <c r="AA2" s="3">
        <f>VLOOKUP(G2,'Lookup Tables'!$C$2:$D$7,2)</f>
        <v>7</v>
      </c>
      <c r="AB2" s="3">
        <f>VLOOKUP(I2,'Lookup Tables'!E$2:F$11,2)</f>
        <v>1.2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R2" s="3" t="str">
        <f>'Lookup Tables'!A4</f>
        <v>2D12</v>
      </c>
    </row>
    <row r="3" spans="1:44" ht="12.75">
      <c r="A3" s="2" t="s">
        <v>69</v>
      </c>
      <c r="B3" s="3" t="s">
        <v>94</v>
      </c>
      <c r="C3" s="3" t="s">
        <v>88</v>
      </c>
      <c r="D3" s="3">
        <v>4</v>
      </c>
      <c r="E3" s="3" t="s">
        <v>112</v>
      </c>
      <c r="F3" s="3" t="s">
        <v>52</v>
      </c>
      <c r="G3" s="3">
        <v>1</v>
      </c>
      <c r="H3" s="3">
        <v>1</v>
      </c>
      <c r="I3" s="3" t="s">
        <v>53</v>
      </c>
      <c r="J3" s="3" t="s">
        <v>52</v>
      </c>
      <c r="K3" s="3">
        <f t="shared" si="0"/>
        <v>48</v>
      </c>
      <c r="L3" s="3">
        <f t="shared" si="0"/>
        <v>69</v>
      </c>
      <c r="M3" s="3">
        <f t="shared" si="0"/>
        <v>84</v>
      </c>
      <c r="N3" s="3">
        <f t="shared" si="0"/>
        <v>97</v>
      </c>
      <c r="O3" s="3">
        <f t="shared" si="0"/>
        <v>108</v>
      </c>
      <c r="P3" s="3">
        <f t="shared" si="0"/>
        <v>119</v>
      </c>
      <c r="Q3" s="3">
        <f t="shared" si="0"/>
        <v>128</v>
      </c>
      <c r="R3" s="3">
        <f t="shared" si="0"/>
        <v>137</v>
      </c>
      <c r="S3" s="3">
        <f t="shared" si="0"/>
        <v>145</v>
      </c>
      <c r="T3" s="3">
        <f t="shared" si="0"/>
        <v>153</v>
      </c>
      <c r="U3" s="3">
        <f t="shared" si="0"/>
        <v>161</v>
      </c>
      <c r="V3" s="3">
        <f t="shared" si="0"/>
        <v>168</v>
      </c>
      <c r="W3" s="3">
        <f>VLOOKUP(E3,'Lookup Tables'!$A$2:$B$12,2)</f>
        <v>8</v>
      </c>
      <c r="X3" s="3">
        <f>VLOOKUP(F3,'Lookup Tables'!$A$2:$B$12,2)</f>
        <v>1</v>
      </c>
      <c r="Y3" s="3">
        <v>8</v>
      </c>
      <c r="Z3" s="3">
        <f>VLOOKUP(J3,'Lookup Tables'!$G$2:$H$12,2)*(8+D3)</f>
        <v>12</v>
      </c>
      <c r="AA3" s="3">
        <f>VLOOKUP(G3,'Lookup Tables'!$C$2:$D$7,2)</f>
        <v>7</v>
      </c>
      <c r="AB3" s="3">
        <f>VLOOKUP(I3,'Lookup Tables'!E$2:F$11,2)</f>
        <v>6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R3" s="3" t="str">
        <f>'Lookup Tables'!A9</f>
        <v>3D12</v>
      </c>
    </row>
    <row r="4" spans="1:44" ht="12.75">
      <c r="A4" s="2" t="s">
        <v>91</v>
      </c>
      <c r="B4" s="3" t="s">
        <v>94</v>
      </c>
      <c r="C4" s="3" t="s">
        <v>86</v>
      </c>
      <c r="D4" s="3">
        <v>6</v>
      </c>
      <c r="E4" s="3" t="s">
        <v>113</v>
      </c>
      <c r="F4" s="3" t="s">
        <v>52</v>
      </c>
      <c r="G4" s="3">
        <v>1</v>
      </c>
      <c r="H4" s="3">
        <v>2</v>
      </c>
      <c r="I4" s="3" t="s">
        <v>57</v>
      </c>
      <c r="J4" s="3" t="s">
        <v>52</v>
      </c>
      <c r="K4" s="3">
        <f t="shared" si="0"/>
        <v>36</v>
      </c>
      <c r="L4" s="3">
        <f t="shared" si="0"/>
        <v>51</v>
      </c>
      <c r="M4" s="3">
        <f t="shared" si="0"/>
        <v>62</v>
      </c>
      <c r="N4" s="3">
        <f t="shared" si="0"/>
        <v>71</v>
      </c>
      <c r="O4" s="3">
        <f t="shared" si="0"/>
        <v>80</v>
      </c>
      <c r="P4" s="3">
        <f t="shared" si="0"/>
        <v>88</v>
      </c>
      <c r="Q4" s="3">
        <f t="shared" si="0"/>
        <v>95</v>
      </c>
      <c r="R4" s="3">
        <f t="shared" si="0"/>
        <v>101</v>
      </c>
      <c r="S4" s="3">
        <f t="shared" si="0"/>
        <v>107</v>
      </c>
      <c r="T4" s="3">
        <f t="shared" si="0"/>
        <v>113</v>
      </c>
      <c r="U4" s="3">
        <f t="shared" si="0"/>
        <v>119</v>
      </c>
      <c r="V4" s="3">
        <f t="shared" si="0"/>
        <v>124</v>
      </c>
      <c r="W4" s="3">
        <f>VLOOKUP(E4,'Lookup Tables'!$A$2:$B$12,2)</f>
        <v>8</v>
      </c>
      <c r="X4" s="3">
        <f>VLOOKUP(F4,'Lookup Tables'!$A$2:$B$12,2)</f>
        <v>1</v>
      </c>
      <c r="Y4" s="3">
        <v>8</v>
      </c>
      <c r="Z4" s="3">
        <f>VLOOKUP(J4,'Lookup Tables'!$G$2:$H$12,2)*(8+D4)</f>
        <v>14</v>
      </c>
      <c r="AA4" s="3">
        <f>VLOOKUP(G4,'Lookup Tables'!$C$2:$D$7,2)</f>
        <v>7</v>
      </c>
      <c r="AB4" s="3">
        <f>VLOOKUP(I4,'Lookup Tables'!E$2:F$11,2)</f>
        <v>1.2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R4" s="3" t="str">
        <f>'Lookup Tables'!A12</f>
        <v>3D8</v>
      </c>
    </row>
    <row r="5" spans="1:44" ht="12.75">
      <c r="A5" s="2" t="s">
        <v>97</v>
      </c>
      <c r="B5" s="3" t="s">
        <v>94</v>
      </c>
      <c r="C5" s="3" t="s">
        <v>87</v>
      </c>
      <c r="D5" s="3">
        <v>6</v>
      </c>
      <c r="E5" s="3" t="s">
        <v>51</v>
      </c>
      <c r="F5" s="3" t="s">
        <v>52</v>
      </c>
      <c r="G5" s="3">
        <v>2</v>
      </c>
      <c r="H5" s="3">
        <v>1</v>
      </c>
      <c r="I5" s="3" t="s">
        <v>45</v>
      </c>
      <c r="J5" s="3" t="s">
        <v>52</v>
      </c>
      <c r="K5" s="3">
        <f t="shared" si="0"/>
        <v>68</v>
      </c>
      <c r="L5" s="3">
        <f t="shared" si="0"/>
        <v>95</v>
      </c>
      <c r="M5" s="3">
        <f t="shared" si="0"/>
        <v>117</v>
      </c>
      <c r="N5" s="3">
        <f t="shared" si="0"/>
        <v>135</v>
      </c>
      <c r="O5" s="3">
        <f t="shared" si="0"/>
        <v>151</v>
      </c>
      <c r="P5" s="3">
        <f t="shared" si="0"/>
        <v>165</v>
      </c>
      <c r="Q5" s="3">
        <f t="shared" si="0"/>
        <v>179</v>
      </c>
      <c r="R5" s="3">
        <f t="shared" si="0"/>
        <v>191</v>
      </c>
      <c r="S5" s="3">
        <f t="shared" si="0"/>
        <v>203</v>
      </c>
      <c r="T5" s="3">
        <f t="shared" si="0"/>
        <v>214</v>
      </c>
      <c r="U5" s="3">
        <f t="shared" si="0"/>
        <v>224</v>
      </c>
      <c r="V5" s="3">
        <f t="shared" si="0"/>
        <v>234</v>
      </c>
      <c r="W5" s="3">
        <f>VLOOKUP(E5,'Lookup Tables'!$A$2:$B$12,2)</f>
        <v>8</v>
      </c>
      <c r="X5" s="3">
        <f>VLOOKUP(F5,'Lookup Tables'!$A$2:$B$12,2)</f>
        <v>1</v>
      </c>
      <c r="Y5" s="3">
        <v>8</v>
      </c>
      <c r="Z5" s="3">
        <f>VLOOKUP(J5,'Lookup Tables'!$G$2:$H$12,2)*(8+D5)</f>
        <v>14</v>
      </c>
      <c r="AA5" s="3">
        <f>VLOOKUP(G5,'Lookup Tables'!$C$2:$D$7,2)</f>
        <v>15</v>
      </c>
      <c r="AB5" s="3">
        <f>VLOOKUP(I5,'Lookup Tables'!E$2:F$11,2)</f>
        <v>4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R5" s="3" t="str">
        <f>'Lookup Tables'!A:A</f>
        <v>2D4</v>
      </c>
    </row>
    <row r="6" spans="1:44" ht="12.75">
      <c r="A6" s="2" t="s">
        <v>71</v>
      </c>
      <c r="B6" s="3" t="s">
        <v>94</v>
      </c>
      <c r="C6" s="3" t="s">
        <v>88</v>
      </c>
      <c r="D6" s="3">
        <v>4</v>
      </c>
      <c r="E6" s="3" t="s">
        <v>113</v>
      </c>
      <c r="F6" s="3" t="s">
        <v>113</v>
      </c>
      <c r="G6" s="3">
        <v>2</v>
      </c>
      <c r="H6" s="3">
        <v>1</v>
      </c>
      <c r="I6" s="3" t="s">
        <v>45</v>
      </c>
      <c r="J6" s="3" t="s">
        <v>52</v>
      </c>
      <c r="K6" s="3">
        <f t="shared" si="0"/>
        <v>92</v>
      </c>
      <c r="L6" s="3">
        <f t="shared" si="0"/>
        <v>130</v>
      </c>
      <c r="M6" s="3">
        <f t="shared" si="0"/>
        <v>159</v>
      </c>
      <c r="N6" s="3">
        <f t="shared" si="0"/>
        <v>183</v>
      </c>
      <c r="O6" s="3">
        <f t="shared" si="0"/>
        <v>205</v>
      </c>
      <c r="P6" s="3">
        <f t="shared" si="0"/>
        <v>224</v>
      </c>
      <c r="Q6" s="3">
        <f t="shared" si="0"/>
        <v>242</v>
      </c>
      <c r="R6" s="3">
        <f t="shared" si="0"/>
        <v>259</v>
      </c>
      <c r="S6" s="3">
        <f t="shared" si="0"/>
        <v>275</v>
      </c>
      <c r="T6" s="3">
        <f t="shared" si="0"/>
        <v>290</v>
      </c>
      <c r="U6" s="3">
        <f t="shared" si="0"/>
        <v>304</v>
      </c>
      <c r="V6" s="3">
        <f t="shared" si="0"/>
        <v>317</v>
      </c>
      <c r="W6" s="3">
        <f>VLOOKUP(E6,'Lookup Tables'!$A$2:$B$12,2)</f>
        <v>8</v>
      </c>
      <c r="X6" s="3">
        <f>VLOOKUP(F6,'Lookup Tables'!$A$2:$B$12,2)</f>
        <v>8</v>
      </c>
      <c r="Y6" s="3">
        <v>8</v>
      </c>
      <c r="Z6" s="3">
        <f>VLOOKUP(J6,'Lookup Tables'!$G$2:$H$12,2)*(8+D6)</f>
        <v>12</v>
      </c>
      <c r="AA6" s="3">
        <f>VLOOKUP(G6,'Lookup Tables'!$C$2:$D$7,2)</f>
        <v>15</v>
      </c>
      <c r="AB6" s="3">
        <f>VLOOKUP(I6,'Lookup Tables'!E$2:F$11,2)</f>
        <v>4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R6" s="3" t="str">
        <f>'Lookup Tables'!A:A</f>
        <v>2D6</v>
      </c>
    </row>
    <row r="7" spans="1:44" ht="12.75">
      <c r="A7" s="2" t="s">
        <v>95</v>
      </c>
      <c r="B7" s="3" t="s">
        <v>94</v>
      </c>
      <c r="C7" s="3" t="s">
        <v>86</v>
      </c>
      <c r="D7" s="3">
        <v>6</v>
      </c>
      <c r="E7" s="3" t="s">
        <v>113</v>
      </c>
      <c r="F7" s="3" t="s">
        <v>52</v>
      </c>
      <c r="G7" s="3">
        <v>2</v>
      </c>
      <c r="H7" s="3">
        <v>3</v>
      </c>
      <c r="I7" s="3" t="s">
        <v>57</v>
      </c>
      <c r="J7" s="3" t="s">
        <v>52</v>
      </c>
      <c r="K7" s="3">
        <f t="shared" si="0"/>
        <v>64</v>
      </c>
      <c r="L7" s="3">
        <f t="shared" si="0"/>
        <v>91</v>
      </c>
      <c r="M7" s="3">
        <f t="shared" si="0"/>
        <v>111</v>
      </c>
      <c r="N7" s="3">
        <f t="shared" si="0"/>
        <v>128</v>
      </c>
      <c r="O7" s="3">
        <f t="shared" si="0"/>
        <v>143</v>
      </c>
      <c r="P7" s="3">
        <f t="shared" si="0"/>
        <v>157</v>
      </c>
      <c r="Q7" s="3">
        <f t="shared" si="0"/>
        <v>169</v>
      </c>
      <c r="R7" s="3">
        <f t="shared" si="0"/>
        <v>181</v>
      </c>
      <c r="S7" s="3">
        <f t="shared" si="0"/>
        <v>192</v>
      </c>
      <c r="T7" s="3">
        <f t="shared" si="0"/>
        <v>203</v>
      </c>
      <c r="U7" s="3">
        <f t="shared" si="0"/>
        <v>212</v>
      </c>
      <c r="V7" s="3">
        <f t="shared" si="0"/>
        <v>222</v>
      </c>
      <c r="W7" s="3">
        <f>VLOOKUP(E7,'Lookup Tables'!$A$2:$B$12,2)</f>
        <v>8</v>
      </c>
      <c r="X7" s="3">
        <f>VLOOKUP(F7,'Lookup Tables'!$A$2:$B$12,2)</f>
        <v>1</v>
      </c>
      <c r="Y7" s="3">
        <v>8</v>
      </c>
      <c r="Z7" s="3">
        <f>VLOOKUP(J7,'Lookup Tables'!$G$2:$H$12,2)*(8+D7)</f>
        <v>14</v>
      </c>
      <c r="AA7" s="3">
        <f>VLOOKUP(G7,'Lookup Tables'!$C$2:$D$7,2)</f>
        <v>15</v>
      </c>
      <c r="AB7" s="3">
        <f>VLOOKUP(I7,'Lookup Tables'!E$2:F$11,2)</f>
        <v>1.2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R7" s="3" t="str">
        <f>'Lookup Tables'!A:A</f>
        <v>2D8</v>
      </c>
    </row>
    <row r="8" spans="1:44" ht="12.75">
      <c r="A8" s="2" t="s">
        <v>70</v>
      </c>
      <c r="B8" s="3" t="s">
        <v>94</v>
      </c>
      <c r="C8" s="3" t="s">
        <v>88</v>
      </c>
      <c r="D8" s="3">
        <v>4</v>
      </c>
      <c r="E8" s="3" t="s">
        <v>110</v>
      </c>
      <c r="F8" s="3" t="s">
        <v>113</v>
      </c>
      <c r="G8" s="3">
        <v>2</v>
      </c>
      <c r="H8" s="3">
        <v>1</v>
      </c>
      <c r="I8" s="3" t="s">
        <v>61</v>
      </c>
      <c r="J8" s="3" t="s">
        <v>52</v>
      </c>
      <c r="K8" s="3">
        <f t="shared" si="0"/>
        <v>79</v>
      </c>
      <c r="L8" s="3">
        <f t="shared" si="0"/>
        <v>112</v>
      </c>
      <c r="M8" s="3">
        <f t="shared" si="0"/>
        <v>137</v>
      </c>
      <c r="N8" s="3">
        <f t="shared" si="0"/>
        <v>159</v>
      </c>
      <c r="O8" s="3">
        <f t="shared" si="0"/>
        <v>177</v>
      </c>
      <c r="P8" s="3">
        <f t="shared" si="0"/>
        <v>194</v>
      </c>
      <c r="Q8" s="3">
        <f t="shared" si="0"/>
        <v>210</v>
      </c>
      <c r="R8" s="3">
        <f t="shared" si="0"/>
        <v>224</v>
      </c>
      <c r="S8" s="3">
        <f t="shared" si="0"/>
        <v>238</v>
      </c>
      <c r="T8" s="3">
        <f t="shared" si="0"/>
        <v>251</v>
      </c>
      <c r="U8" s="3">
        <f t="shared" si="0"/>
        <v>263</v>
      </c>
      <c r="V8" s="3">
        <f t="shared" si="0"/>
        <v>275</v>
      </c>
      <c r="W8" s="3">
        <f>VLOOKUP(E8,'Lookup Tables'!$A$2:$B$12,2)</f>
        <v>8</v>
      </c>
      <c r="X8" s="3">
        <f>VLOOKUP(F8,'Lookup Tables'!$A$2:$B$12,2)</f>
        <v>8</v>
      </c>
      <c r="Y8" s="3">
        <v>8</v>
      </c>
      <c r="Z8" s="3">
        <f>VLOOKUP(J8,'Lookup Tables'!$G$2:$H$12,2)*(8+D8)</f>
        <v>12</v>
      </c>
      <c r="AA8" s="3">
        <f>VLOOKUP(G8,'Lookup Tables'!$C$2:$D$7,2)</f>
        <v>15</v>
      </c>
      <c r="AB8" s="3">
        <f>VLOOKUP(I8,'Lookup Tables'!E$2:F$11,2)</f>
        <v>3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R8" s="3" t="str">
        <f>'Lookup Tables'!A:A</f>
        <v>3D10</v>
      </c>
    </row>
    <row r="9" spans="1:44" ht="12.75">
      <c r="A9" s="2" t="s">
        <v>98</v>
      </c>
      <c r="B9" s="3" t="s">
        <v>94</v>
      </c>
      <c r="C9" s="3" t="s">
        <v>86</v>
      </c>
      <c r="D9" s="3">
        <v>6</v>
      </c>
      <c r="E9" s="3" t="s">
        <v>113</v>
      </c>
      <c r="F9" s="3" t="s">
        <v>115</v>
      </c>
      <c r="G9" s="3">
        <v>2</v>
      </c>
      <c r="H9" s="3">
        <v>3</v>
      </c>
      <c r="I9" s="3" t="s">
        <v>77</v>
      </c>
      <c r="J9" s="3" t="s">
        <v>52</v>
      </c>
      <c r="K9" s="3">
        <f t="shared" si="0"/>
        <v>217</v>
      </c>
      <c r="L9" s="3">
        <f t="shared" si="0"/>
        <v>307</v>
      </c>
      <c r="M9" s="3">
        <f t="shared" si="0"/>
        <v>375</v>
      </c>
      <c r="N9" s="3">
        <f t="shared" si="0"/>
        <v>433</v>
      </c>
      <c r="O9" s="3">
        <f t="shared" si="0"/>
        <v>485</v>
      </c>
      <c r="P9" s="3">
        <f t="shared" si="0"/>
        <v>531</v>
      </c>
      <c r="Q9" s="3">
        <f t="shared" si="0"/>
        <v>573</v>
      </c>
      <c r="R9" s="3">
        <f t="shared" si="0"/>
        <v>613</v>
      </c>
      <c r="S9" s="3">
        <f t="shared" si="0"/>
        <v>650</v>
      </c>
      <c r="T9" s="3">
        <f t="shared" si="0"/>
        <v>685</v>
      </c>
      <c r="U9" s="3">
        <f t="shared" si="0"/>
        <v>719</v>
      </c>
      <c r="V9" s="3">
        <f t="shared" si="0"/>
        <v>751</v>
      </c>
      <c r="W9" s="3">
        <f>VLOOKUP(E9,'Lookup Tables'!$A$2:$B$12,2)</f>
        <v>8</v>
      </c>
      <c r="X9" s="3">
        <f>VLOOKUP(F9,'Lookup Tables'!$A$2:$B$12,2)</f>
        <v>8</v>
      </c>
      <c r="Y9" s="3">
        <v>8</v>
      </c>
      <c r="Z9" s="3">
        <f>VLOOKUP(J9,'Lookup Tables'!$G$2:$H$12,2)*(8+D9)</f>
        <v>14</v>
      </c>
      <c r="AA9" s="3">
        <f>VLOOKUP(G9,'Lookup Tables'!$C$2:$D$7,2)</f>
        <v>15</v>
      </c>
      <c r="AB9" s="3">
        <f>VLOOKUP(I9,'Lookup Tables'!E$2:F$11,2)</f>
        <v>6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R9" s="3" t="str">
        <f>'Lookup Tables'!A:A</f>
        <v>3D12</v>
      </c>
    </row>
    <row r="10" spans="1:44" ht="12.75">
      <c r="A10" s="2" t="s">
        <v>99</v>
      </c>
      <c r="B10" s="3" t="s">
        <v>94</v>
      </c>
      <c r="C10" s="3" t="s">
        <v>87</v>
      </c>
      <c r="D10" s="3">
        <v>5</v>
      </c>
      <c r="E10" s="3" t="s">
        <v>114</v>
      </c>
      <c r="F10" s="3" t="s">
        <v>57</v>
      </c>
      <c r="G10" s="3">
        <v>3</v>
      </c>
      <c r="H10" s="3">
        <v>4</v>
      </c>
      <c r="I10" s="3" t="s">
        <v>45</v>
      </c>
      <c r="J10" s="3" t="s">
        <v>52</v>
      </c>
      <c r="K10" s="3">
        <f t="shared" si="0"/>
        <v>251</v>
      </c>
      <c r="L10" s="3">
        <f t="shared" si="0"/>
        <v>354</v>
      </c>
      <c r="M10" s="3">
        <f t="shared" si="0"/>
        <v>434</v>
      </c>
      <c r="N10" s="3">
        <f t="shared" si="0"/>
        <v>501</v>
      </c>
      <c r="O10" s="3">
        <f t="shared" si="0"/>
        <v>560</v>
      </c>
      <c r="P10" s="3">
        <f t="shared" si="0"/>
        <v>614</v>
      </c>
      <c r="Q10" s="3">
        <f t="shared" si="0"/>
        <v>663</v>
      </c>
      <c r="R10" s="3">
        <f t="shared" si="0"/>
        <v>709</v>
      </c>
      <c r="S10" s="3">
        <f t="shared" si="0"/>
        <v>752</v>
      </c>
      <c r="T10" s="3">
        <f t="shared" si="0"/>
        <v>792</v>
      </c>
      <c r="U10" s="3">
        <f t="shared" si="0"/>
        <v>831</v>
      </c>
      <c r="V10" s="3">
        <f t="shared" si="0"/>
        <v>868</v>
      </c>
      <c r="W10" s="3">
        <f>VLOOKUP(E10,'Lookup Tables'!$A$2:$B$12,2)</f>
        <v>8</v>
      </c>
      <c r="X10" s="3">
        <f>VLOOKUP(F10,'Lookup Tables'!$A$2:$B$12,2)</f>
        <v>8</v>
      </c>
      <c r="Y10" s="3">
        <v>8</v>
      </c>
      <c r="Z10" s="3">
        <f>VLOOKUP(J10,'Lookup Tables'!$G$2:$H$12,2)*(8+D10)</f>
        <v>13</v>
      </c>
      <c r="AA10" s="3">
        <f>VLOOKUP(G10,'Lookup Tables'!$C$2:$D$7,2)</f>
        <v>25</v>
      </c>
      <c r="AB10" s="3">
        <f>VLOOKUP(I10,'Lookup Tables'!E$2:F$11,2)</f>
        <v>4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R10" s="3" t="str">
        <f>'Lookup Tables'!A:A</f>
        <v>3D4</v>
      </c>
    </row>
    <row r="11" spans="1:44" ht="12.75">
      <c r="A11" s="2" t="s">
        <v>96</v>
      </c>
      <c r="B11" s="3" t="s">
        <v>94</v>
      </c>
      <c r="C11" s="3" t="s">
        <v>88</v>
      </c>
      <c r="D11" s="3">
        <v>4</v>
      </c>
      <c r="E11" s="3" t="s">
        <v>113</v>
      </c>
      <c r="F11" s="3" t="s">
        <v>52</v>
      </c>
      <c r="G11" s="3">
        <v>2</v>
      </c>
      <c r="H11" s="3">
        <v>1</v>
      </c>
      <c r="I11" s="3" t="s">
        <v>61</v>
      </c>
      <c r="J11" s="3" t="s">
        <v>52</v>
      </c>
      <c r="K11" s="3">
        <f t="shared" si="0"/>
        <v>50</v>
      </c>
      <c r="L11" s="3">
        <f t="shared" si="0"/>
        <v>71</v>
      </c>
      <c r="M11" s="3">
        <f t="shared" si="0"/>
        <v>87</v>
      </c>
      <c r="N11" s="3">
        <f t="shared" si="0"/>
        <v>100</v>
      </c>
      <c r="O11" s="3">
        <f t="shared" si="0"/>
        <v>112</v>
      </c>
      <c r="P11" s="3">
        <f t="shared" si="0"/>
        <v>123</v>
      </c>
      <c r="Q11" s="3">
        <f t="shared" si="0"/>
        <v>133</v>
      </c>
      <c r="R11" s="3">
        <f t="shared" si="0"/>
        <v>142</v>
      </c>
      <c r="S11" s="3">
        <f t="shared" si="0"/>
        <v>151</v>
      </c>
      <c r="T11" s="3">
        <f t="shared" si="0"/>
        <v>159</v>
      </c>
      <c r="U11" s="3">
        <f t="shared" si="0"/>
        <v>166</v>
      </c>
      <c r="V11" s="3">
        <f t="shared" si="0"/>
        <v>174</v>
      </c>
      <c r="W11" s="3">
        <f>VLOOKUP(E11,'Lookup Tables'!$A$2:$B$12,2)</f>
        <v>8</v>
      </c>
      <c r="X11" s="3">
        <f>VLOOKUP(F11,'Lookup Tables'!$A$2:$B$12,2)</f>
        <v>1</v>
      </c>
      <c r="Y11" s="3">
        <v>8</v>
      </c>
      <c r="Z11" s="3">
        <f>VLOOKUP(J11,'Lookup Tables'!$G$2:$H$12,2)*(8+D11)</f>
        <v>12</v>
      </c>
      <c r="AA11" s="3">
        <f>VLOOKUP(G11,'Lookup Tables'!$C$2:$D$7,2)</f>
        <v>15</v>
      </c>
      <c r="AB11" s="3">
        <f>VLOOKUP(I11,'Lookup Tables'!E$2:F$11,2)</f>
        <v>3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R11" s="3" t="str">
        <f>'Lookup Tables'!A:A</f>
        <v>3D6</v>
      </c>
    </row>
    <row r="12" spans="1:44" ht="12.75">
      <c r="A12" s="2" t="s">
        <v>103</v>
      </c>
      <c r="B12" s="3" t="s">
        <v>100</v>
      </c>
      <c r="C12" s="3" t="s">
        <v>109</v>
      </c>
      <c r="D12" s="3">
        <v>2</v>
      </c>
      <c r="E12" s="3" t="s">
        <v>115</v>
      </c>
      <c r="F12" s="3" t="s">
        <v>75</v>
      </c>
      <c r="G12" s="3">
        <v>1</v>
      </c>
      <c r="H12" s="3">
        <v>2</v>
      </c>
      <c r="I12" s="3" t="s">
        <v>61</v>
      </c>
      <c r="J12" s="3" t="s">
        <v>52</v>
      </c>
      <c r="K12" s="3">
        <f aca="true" t="shared" si="1" ref="K12:V21">ROUND((K$1*($D12*$W12+($D12+$Y12)*$X12+$Z12)*$H12*PRODUCT($AA12:$AG12))^0.5,0)</f>
        <v>81</v>
      </c>
      <c r="L12" s="3">
        <f t="shared" si="1"/>
        <v>114</v>
      </c>
      <c r="M12" s="3">
        <f t="shared" si="1"/>
        <v>140</v>
      </c>
      <c r="N12" s="3">
        <f t="shared" si="1"/>
        <v>162</v>
      </c>
      <c r="O12" s="3">
        <f t="shared" si="1"/>
        <v>181</v>
      </c>
      <c r="P12" s="3">
        <f t="shared" si="1"/>
        <v>198</v>
      </c>
      <c r="Q12" s="3">
        <f t="shared" si="1"/>
        <v>214</v>
      </c>
      <c r="R12" s="3">
        <f t="shared" si="1"/>
        <v>229</v>
      </c>
      <c r="S12" s="3">
        <f t="shared" si="1"/>
        <v>243</v>
      </c>
      <c r="T12" s="3">
        <f t="shared" si="1"/>
        <v>256</v>
      </c>
      <c r="U12" s="3">
        <f t="shared" si="1"/>
        <v>268</v>
      </c>
      <c r="V12" s="3">
        <f t="shared" si="1"/>
        <v>280</v>
      </c>
      <c r="W12" s="3">
        <f>VLOOKUP(E12,'Lookup Tables'!$A$2:$B$12,2)</f>
        <v>8</v>
      </c>
      <c r="X12" s="3">
        <f>VLOOKUP(F12,'Lookup Tables'!$A$2:$B$12,2)</f>
        <v>5</v>
      </c>
      <c r="Y12" s="3">
        <v>24</v>
      </c>
      <c r="Z12" s="3">
        <f>VLOOKUP(J12,'Lookup Tables'!$G$2:$H$12,2)*(8+D12)</f>
        <v>10</v>
      </c>
      <c r="AA12" s="3">
        <f>VLOOKUP(G12,'Lookup Tables'!$C$2:$D$7,2)</f>
        <v>7</v>
      </c>
      <c r="AB12" s="3">
        <f>VLOOKUP(I12,'Lookup Tables'!E$2:F$11,2)</f>
        <v>3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R12" s="3" t="str">
        <f>'Lookup Tables'!A2</f>
        <v>-</v>
      </c>
    </row>
    <row r="13" spans="1:44" ht="12.75">
      <c r="A13" s="2" t="s">
        <v>65</v>
      </c>
      <c r="B13" s="3" t="s">
        <v>100</v>
      </c>
      <c r="C13" s="3" t="s">
        <v>87</v>
      </c>
      <c r="D13" s="3">
        <v>6</v>
      </c>
      <c r="E13" s="3" t="s">
        <v>113</v>
      </c>
      <c r="F13" s="3" t="s">
        <v>52</v>
      </c>
      <c r="G13" s="3">
        <v>2</v>
      </c>
      <c r="H13" s="3">
        <v>1</v>
      </c>
      <c r="I13" s="3" t="s">
        <v>45</v>
      </c>
      <c r="J13" s="3" t="s">
        <v>52</v>
      </c>
      <c r="K13" s="3">
        <f t="shared" si="1"/>
        <v>95</v>
      </c>
      <c r="L13" s="3">
        <f t="shared" si="1"/>
        <v>135</v>
      </c>
      <c r="M13" s="3">
        <f t="shared" si="1"/>
        <v>165</v>
      </c>
      <c r="N13" s="3">
        <f t="shared" si="1"/>
        <v>191</v>
      </c>
      <c r="O13" s="3">
        <f t="shared" si="1"/>
        <v>214</v>
      </c>
      <c r="P13" s="3">
        <f t="shared" si="1"/>
        <v>234</v>
      </c>
      <c r="Q13" s="3">
        <f t="shared" si="1"/>
        <v>253</v>
      </c>
      <c r="R13" s="3">
        <f t="shared" si="1"/>
        <v>270</v>
      </c>
      <c r="S13" s="3">
        <f t="shared" si="1"/>
        <v>286</v>
      </c>
      <c r="T13" s="3">
        <f t="shared" si="1"/>
        <v>302</v>
      </c>
      <c r="U13" s="3">
        <f t="shared" si="1"/>
        <v>317</v>
      </c>
      <c r="V13" s="3">
        <f t="shared" si="1"/>
        <v>331</v>
      </c>
      <c r="W13" s="3">
        <f>VLOOKUP(E13,'Lookup Tables'!$A$2:$B$12,2)</f>
        <v>8</v>
      </c>
      <c r="X13" s="3">
        <f>VLOOKUP(F13,'Lookup Tables'!$A$2:$B$12,2)</f>
        <v>1</v>
      </c>
      <c r="Y13" s="3">
        <v>8</v>
      </c>
      <c r="Z13" s="3">
        <f>VLOOKUP(J13,'Lookup Tables'!$G$2:$H$12,2)*(8+D13)</f>
        <v>14</v>
      </c>
      <c r="AA13" s="3">
        <f>VLOOKUP(G13,'Lookup Tables'!$C$2:$D$7,2)</f>
        <v>15</v>
      </c>
      <c r="AB13" s="3">
        <f>VLOOKUP(I13,'Lookup Tables'!E$2:F$11,2)</f>
        <v>4</v>
      </c>
      <c r="AC13" s="3">
        <v>2</v>
      </c>
      <c r="AD13" s="3">
        <v>1</v>
      </c>
      <c r="AE13" s="3">
        <v>1</v>
      </c>
      <c r="AF13" s="3">
        <v>1</v>
      </c>
      <c r="AG13" s="3">
        <v>1</v>
      </c>
      <c r="AR13" s="3" t="str">
        <f>'Lookup Tables'!A3</f>
        <v>2D10</v>
      </c>
    </row>
    <row r="14" spans="1:44" ht="12.75">
      <c r="A14" s="2" t="s">
        <v>81</v>
      </c>
      <c r="B14" s="3" t="s">
        <v>100</v>
      </c>
      <c r="C14" s="3" t="s">
        <v>86</v>
      </c>
      <c r="D14" s="3">
        <v>6</v>
      </c>
      <c r="E14" s="3" t="s">
        <v>113</v>
      </c>
      <c r="F14" s="3" t="s">
        <v>52</v>
      </c>
      <c r="G14" s="3">
        <v>2</v>
      </c>
      <c r="H14" s="3">
        <v>2</v>
      </c>
      <c r="I14" s="3" t="s">
        <v>57</v>
      </c>
      <c r="J14" s="3" t="s">
        <v>52</v>
      </c>
      <c r="K14" s="3">
        <f t="shared" si="1"/>
        <v>52</v>
      </c>
      <c r="L14" s="3">
        <f t="shared" si="1"/>
        <v>74</v>
      </c>
      <c r="M14" s="3">
        <f t="shared" si="1"/>
        <v>91</v>
      </c>
      <c r="N14" s="3">
        <f t="shared" si="1"/>
        <v>105</v>
      </c>
      <c r="O14" s="3">
        <f t="shared" si="1"/>
        <v>117</v>
      </c>
      <c r="P14" s="3">
        <f t="shared" si="1"/>
        <v>128</v>
      </c>
      <c r="Q14" s="3">
        <f t="shared" si="1"/>
        <v>138</v>
      </c>
      <c r="R14" s="3">
        <f t="shared" si="1"/>
        <v>148</v>
      </c>
      <c r="S14" s="3">
        <f t="shared" si="1"/>
        <v>157</v>
      </c>
      <c r="T14" s="3">
        <f t="shared" si="1"/>
        <v>165</v>
      </c>
      <c r="U14" s="3">
        <f t="shared" si="1"/>
        <v>173</v>
      </c>
      <c r="V14" s="3">
        <f t="shared" si="1"/>
        <v>181</v>
      </c>
      <c r="W14" s="3">
        <f>VLOOKUP(E14,'Lookup Tables'!$A$2:$B$12,2)</f>
        <v>8</v>
      </c>
      <c r="X14" s="3">
        <f>VLOOKUP(F14,'Lookup Tables'!$A$2:$B$12,2)</f>
        <v>1</v>
      </c>
      <c r="Y14" s="3">
        <v>8</v>
      </c>
      <c r="Z14" s="3">
        <f>VLOOKUP(J14,'Lookup Tables'!$G$2:$H$12,2)*(8+D14)</f>
        <v>14</v>
      </c>
      <c r="AA14" s="3">
        <f>VLOOKUP(G14,'Lookup Tables'!$C$2:$D$7,2)</f>
        <v>15</v>
      </c>
      <c r="AB14" s="3">
        <f>VLOOKUP(I14,'Lookup Tables'!E$2:F$11,2)</f>
        <v>1.2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R14" s="3" t="str">
        <f>'Lookup Tables'!A5</f>
        <v>2D4</v>
      </c>
    </row>
    <row r="15" spans="1:44" ht="12.75">
      <c r="A15" s="2" t="s">
        <v>80</v>
      </c>
      <c r="B15" s="3" t="s">
        <v>100</v>
      </c>
      <c r="C15" s="3" t="s">
        <v>86</v>
      </c>
      <c r="D15" s="3">
        <v>6</v>
      </c>
      <c r="E15" s="3" t="s">
        <v>114</v>
      </c>
      <c r="F15" s="3" t="s">
        <v>52</v>
      </c>
      <c r="G15" s="3">
        <v>3</v>
      </c>
      <c r="H15" s="3">
        <v>2</v>
      </c>
      <c r="I15" s="3" t="s">
        <v>77</v>
      </c>
      <c r="J15" s="3" t="s">
        <v>52</v>
      </c>
      <c r="K15" s="3">
        <f t="shared" si="1"/>
        <v>151</v>
      </c>
      <c r="L15" s="3">
        <f t="shared" si="1"/>
        <v>214</v>
      </c>
      <c r="M15" s="3">
        <f t="shared" si="1"/>
        <v>262</v>
      </c>
      <c r="N15" s="3">
        <f t="shared" si="1"/>
        <v>302</v>
      </c>
      <c r="O15" s="3">
        <f t="shared" si="1"/>
        <v>338</v>
      </c>
      <c r="P15" s="3">
        <f t="shared" si="1"/>
        <v>370</v>
      </c>
      <c r="Q15" s="3">
        <f t="shared" si="1"/>
        <v>399</v>
      </c>
      <c r="R15" s="3">
        <f t="shared" si="1"/>
        <v>427</v>
      </c>
      <c r="S15" s="3">
        <f t="shared" si="1"/>
        <v>453</v>
      </c>
      <c r="T15" s="3">
        <f t="shared" si="1"/>
        <v>477</v>
      </c>
      <c r="U15" s="3">
        <f t="shared" si="1"/>
        <v>501</v>
      </c>
      <c r="V15" s="3">
        <f t="shared" si="1"/>
        <v>523</v>
      </c>
      <c r="W15" s="3">
        <f>VLOOKUP(E15,'Lookup Tables'!$A$2:$B$12,2)</f>
        <v>8</v>
      </c>
      <c r="X15" s="3">
        <f>VLOOKUP(F15,'Lookup Tables'!$A$2:$B$12,2)</f>
        <v>1</v>
      </c>
      <c r="Y15" s="3">
        <v>8</v>
      </c>
      <c r="Z15" s="3">
        <f>VLOOKUP(J15,'Lookup Tables'!$G$2:$H$12,2)*(8+D15)</f>
        <v>14</v>
      </c>
      <c r="AA15" s="3">
        <f>VLOOKUP(G15,'Lookup Tables'!$C$2:$D$7,2)</f>
        <v>25</v>
      </c>
      <c r="AB15" s="3">
        <f>VLOOKUP(I15,'Lookup Tables'!E$2:F$11,2)</f>
        <v>6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R15" s="3" t="str">
        <f>'Lookup Tables'!A6</f>
        <v>2D6</v>
      </c>
    </row>
    <row r="16" spans="1:44" ht="12.75">
      <c r="A16" s="2" t="s">
        <v>44</v>
      </c>
      <c r="B16" s="3" t="s">
        <v>100</v>
      </c>
      <c r="C16" s="3" t="s">
        <v>88</v>
      </c>
      <c r="D16" s="3">
        <v>4</v>
      </c>
      <c r="E16" s="3" t="s">
        <v>115</v>
      </c>
      <c r="F16" s="3" t="s">
        <v>47</v>
      </c>
      <c r="G16" s="3">
        <v>1</v>
      </c>
      <c r="H16" s="3">
        <v>1</v>
      </c>
      <c r="I16" s="3" t="s">
        <v>45</v>
      </c>
      <c r="J16" s="3" t="s">
        <v>52</v>
      </c>
      <c r="K16" s="3">
        <f t="shared" si="1"/>
        <v>63</v>
      </c>
      <c r="L16" s="3">
        <f t="shared" si="1"/>
        <v>89</v>
      </c>
      <c r="M16" s="3">
        <f t="shared" si="1"/>
        <v>108</v>
      </c>
      <c r="N16" s="3">
        <f t="shared" si="1"/>
        <v>125</v>
      </c>
      <c r="O16" s="3">
        <f t="shared" si="1"/>
        <v>140</v>
      </c>
      <c r="P16" s="3">
        <f t="shared" si="1"/>
        <v>153</v>
      </c>
      <c r="Q16" s="3">
        <f t="shared" si="1"/>
        <v>166</v>
      </c>
      <c r="R16" s="3">
        <f t="shared" si="1"/>
        <v>177</v>
      </c>
      <c r="S16" s="3">
        <f t="shared" si="1"/>
        <v>188</v>
      </c>
      <c r="T16" s="3">
        <f t="shared" si="1"/>
        <v>198</v>
      </c>
      <c r="U16" s="3">
        <f t="shared" si="1"/>
        <v>208</v>
      </c>
      <c r="V16" s="3">
        <f t="shared" si="1"/>
        <v>217</v>
      </c>
      <c r="W16" s="3">
        <f>VLOOKUP(E16,'Lookup Tables'!$A$2:$B$12,2)</f>
        <v>8</v>
      </c>
      <c r="X16" s="3">
        <f>VLOOKUP(F16,'Lookup Tables'!$A$2:$B$12,2)</f>
        <v>8</v>
      </c>
      <c r="Y16" s="3">
        <v>8</v>
      </c>
      <c r="Z16" s="3">
        <f>VLOOKUP(J16,'Lookup Tables'!$G$2:$H$12,2)*(8+D16)</f>
        <v>12</v>
      </c>
      <c r="AA16" s="3">
        <f>VLOOKUP(G16,'Lookup Tables'!$C$2:$D$7,2)</f>
        <v>7</v>
      </c>
      <c r="AB16" s="3">
        <f>VLOOKUP(I16,'Lookup Tables'!E$2:F$11,2)</f>
        <v>4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R16" s="3" t="str">
        <f>'Lookup Tables'!A7</f>
        <v>2D8</v>
      </c>
    </row>
    <row r="17" spans="1:44" ht="12.75">
      <c r="A17" s="2" t="s">
        <v>64</v>
      </c>
      <c r="B17" s="3" t="s">
        <v>100</v>
      </c>
      <c r="C17" s="3" t="s">
        <v>88</v>
      </c>
      <c r="D17" s="3">
        <v>4</v>
      </c>
      <c r="E17" s="3" t="s">
        <v>110</v>
      </c>
      <c r="F17" s="3" t="s">
        <v>52</v>
      </c>
      <c r="G17" s="3">
        <v>2</v>
      </c>
      <c r="H17" s="3">
        <v>1</v>
      </c>
      <c r="I17" s="3" t="s">
        <v>45</v>
      </c>
      <c r="J17" s="3" t="s">
        <v>52</v>
      </c>
      <c r="K17" s="3">
        <f t="shared" si="1"/>
        <v>58</v>
      </c>
      <c r="L17" s="3">
        <f t="shared" si="1"/>
        <v>82</v>
      </c>
      <c r="M17" s="3">
        <f t="shared" si="1"/>
        <v>100</v>
      </c>
      <c r="N17" s="3">
        <f t="shared" si="1"/>
        <v>116</v>
      </c>
      <c r="O17" s="3">
        <f t="shared" si="1"/>
        <v>130</v>
      </c>
      <c r="P17" s="3">
        <f t="shared" si="1"/>
        <v>142</v>
      </c>
      <c r="Q17" s="3">
        <f t="shared" si="1"/>
        <v>153</v>
      </c>
      <c r="R17" s="3">
        <f t="shared" si="1"/>
        <v>164</v>
      </c>
      <c r="S17" s="3">
        <f t="shared" si="1"/>
        <v>174</v>
      </c>
      <c r="T17" s="3">
        <f t="shared" si="1"/>
        <v>183</v>
      </c>
      <c r="U17" s="3">
        <f t="shared" si="1"/>
        <v>192</v>
      </c>
      <c r="V17" s="3">
        <f t="shared" si="1"/>
        <v>201</v>
      </c>
      <c r="W17" s="3">
        <f>VLOOKUP(E17,'Lookup Tables'!$A$2:$B$12,2)</f>
        <v>8</v>
      </c>
      <c r="X17" s="3">
        <f>VLOOKUP(F17,'Lookup Tables'!$A$2:$B$12,2)</f>
        <v>1</v>
      </c>
      <c r="Y17" s="3">
        <v>8</v>
      </c>
      <c r="Z17" s="3">
        <f>VLOOKUP(J17,'Lookup Tables'!$G$2:$H$12,2)*(8+D17)</f>
        <v>12</v>
      </c>
      <c r="AA17" s="3">
        <f>VLOOKUP(G17,'Lookup Tables'!$C$2:$D$7,2)</f>
        <v>15</v>
      </c>
      <c r="AB17" s="3">
        <f>VLOOKUP(I17,'Lookup Tables'!E$2:F$11,2)</f>
        <v>4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R17" s="3" t="str">
        <f>'Lookup Tables'!A8</f>
        <v>3D10</v>
      </c>
    </row>
    <row r="18" spans="1:44" ht="12.75">
      <c r="A18" s="2" t="s">
        <v>67</v>
      </c>
      <c r="B18" s="3" t="s">
        <v>100</v>
      </c>
      <c r="C18" s="3" t="s">
        <v>89</v>
      </c>
      <c r="D18" s="3">
        <v>3</v>
      </c>
      <c r="E18" s="3" t="s">
        <v>112</v>
      </c>
      <c r="F18" s="3" t="s">
        <v>52</v>
      </c>
      <c r="G18" s="3">
        <v>4</v>
      </c>
      <c r="H18" s="3">
        <v>3</v>
      </c>
      <c r="I18" s="3" t="s">
        <v>45</v>
      </c>
      <c r="J18" s="3" t="s">
        <v>52</v>
      </c>
      <c r="K18" s="3">
        <f t="shared" si="1"/>
        <v>166</v>
      </c>
      <c r="L18" s="3">
        <f t="shared" si="1"/>
        <v>235</v>
      </c>
      <c r="M18" s="3">
        <f t="shared" si="1"/>
        <v>288</v>
      </c>
      <c r="N18" s="3">
        <f t="shared" si="1"/>
        <v>332</v>
      </c>
      <c r="O18" s="3">
        <f t="shared" si="1"/>
        <v>371</v>
      </c>
      <c r="P18" s="3">
        <f t="shared" si="1"/>
        <v>407</v>
      </c>
      <c r="Q18" s="3">
        <f t="shared" si="1"/>
        <v>440</v>
      </c>
      <c r="R18" s="3">
        <f t="shared" si="1"/>
        <v>470</v>
      </c>
      <c r="S18" s="3">
        <f t="shared" si="1"/>
        <v>498</v>
      </c>
      <c r="T18" s="3">
        <f t="shared" si="1"/>
        <v>525</v>
      </c>
      <c r="U18" s="3">
        <f t="shared" si="1"/>
        <v>551</v>
      </c>
      <c r="V18" s="3">
        <f t="shared" si="1"/>
        <v>575</v>
      </c>
      <c r="W18" s="3">
        <f>VLOOKUP(E18,'Lookup Tables'!$A$2:$B$12,2)</f>
        <v>8</v>
      </c>
      <c r="X18" s="3">
        <f>VLOOKUP(F18,'Lookup Tables'!$A$2:$B$12,2)</f>
        <v>1</v>
      </c>
      <c r="Y18" s="3">
        <v>8</v>
      </c>
      <c r="Z18" s="3">
        <f>VLOOKUP(J18,'Lookup Tables'!$G$2:$H$12,2)*(8+D18)</f>
        <v>11</v>
      </c>
      <c r="AA18" s="3">
        <f>VLOOKUP(G18,'Lookup Tables'!$C$2:$D$7,2)</f>
        <v>50</v>
      </c>
      <c r="AB18" s="3">
        <f>VLOOKUP(I18,'Lookup Tables'!E$2:F$11,2)</f>
        <v>4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R18" s="3">
        <f>'Lookup Tables'!A:A</f>
        <v>0</v>
      </c>
    </row>
    <row r="19" spans="1:44" ht="11.25">
      <c r="A19" s="2" t="s">
        <v>50</v>
      </c>
      <c r="B19" s="3" t="s">
        <v>100</v>
      </c>
      <c r="C19" s="3" t="s">
        <v>88</v>
      </c>
      <c r="D19" s="3">
        <v>4</v>
      </c>
      <c r="E19" s="3" t="s">
        <v>113</v>
      </c>
      <c r="F19" s="3" t="s">
        <v>52</v>
      </c>
      <c r="G19" s="3">
        <v>1</v>
      </c>
      <c r="H19" s="3">
        <v>1</v>
      </c>
      <c r="I19" s="3" t="s">
        <v>53</v>
      </c>
      <c r="J19" s="3" t="s">
        <v>52</v>
      </c>
      <c r="K19" s="3">
        <f t="shared" si="1"/>
        <v>48</v>
      </c>
      <c r="L19" s="3">
        <f t="shared" si="1"/>
        <v>69</v>
      </c>
      <c r="M19" s="3">
        <f t="shared" si="1"/>
        <v>84</v>
      </c>
      <c r="N19" s="3">
        <f t="shared" si="1"/>
        <v>97</v>
      </c>
      <c r="O19" s="3">
        <f t="shared" si="1"/>
        <v>108</v>
      </c>
      <c r="P19" s="3">
        <f t="shared" si="1"/>
        <v>119</v>
      </c>
      <c r="Q19" s="3">
        <f t="shared" si="1"/>
        <v>128</v>
      </c>
      <c r="R19" s="3">
        <f t="shared" si="1"/>
        <v>137</v>
      </c>
      <c r="S19" s="3">
        <f t="shared" si="1"/>
        <v>145</v>
      </c>
      <c r="T19" s="3">
        <f t="shared" si="1"/>
        <v>153</v>
      </c>
      <c r="U19" s="3">
        <f t="shared" si="1"/>
        <v>161</v>
      </c>
      <c r="V19" s="3">
        <f t="shared" si="1"/>
        <v>168</v>
      </c>
      <c r="W19" s="3">
        <f>VLOOKUP(E19,'Lookup Tables'!$A$2:$B$12,2)</f>
        <v>8</v>
      </c>
      <c r="X19" s="3">
        <f>VLOOKUP(F19,'Lookup Tables'!$A$2:$B$12,2)</f>
        <v>1</v>
      </c>
      <c r="Y19" s="3">
        <v>8</v>
      </c>
      <c r="Z19" s="3">
        <f>VLOOKUP(J19,'Lookup Tables'!$G$2:$H$12,2)*(8+D19)</f>
        <v>12</v>
      </c>
      <c r="AA19" s="3">
        <f>VLOOKUP(G19,'Lookup Tables'!$C$2:$D$7,2)</f>
        <v>7</v>
      </c>
      <c r="AB19" s="3">
        <f>VLOOKUP(I19,'Lookup Tables'!E$2:F$11,2)</f>
        <v>6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/>
      <c r="AI19" s="3"/>
      <c r="AJ19" s="3"/>
      <c r="AK19" s="3"/>
      <c r="AL19" s="3"/>
      <c r="AR19" s="3">
        <f>'Lookup Tables'!A:A</f>
        <v>0</v>
      </c>
    </row>
    <row r="20" spans="1:44" ht="12.75">
      <c r="A20" s="2" t="s">
        <v>66</v>
      </c>
      <c r="B20" s="3" t="s">
        <v>100</v>
      </c>
      <c r="C20" s="3" t="s">
        <v>87</v>
      </c>
      <c r="D20" s="3">
        <v>6</v>
      </c>
      <c r="E20" s="3" t="s">
        <v>114</v>
      </c>
      <c r="F20" s="3" t="s">
        <v>52</v>
      </c>
      <c r="G20" s="3">
        <v>3</v>
      </c>
      <c r="H20" s="3">
        <v>1</v>
      </c>
      <c r="I20" s="3" t="s">
        <v>45</v>
      </c>
      <c r="J20" s="3" t="s">
        <v>52</v>
      </c>
      <c r="K20" s="3">
        <f t="shared" si="1"/>
        <v>123</v>
      </c>
      <c r="L20" s="3">
        <f t="shared" si="1"/>
        <v>174</v>
      </c>
      <c r="M20" s="3">
        <f t="shared" si="1"/>
        <v>214</v>
      </c>
      <c r="N20" s="3">
        <f t="shared" si="1"/>
        <v>247</v>
      </c>
      <c r="O20" s="3">
        <f t="shared" si="1"/>
        <v>276</v>
      </c>
      <c r="P20" s="3">
        <f t="shared" si="1"/>
        <v>302</v>
      </c>
      <c r="Q20" s="3">
        <f t="shared" si="1"/>
        <v>326</v>
      </c>
      <c r="R20" s="3">
        <f t="shared" si="1"/>
        <v>349</v>
      </c>
      <c r="S20" s="3">
        <f t="shared" si="1"/>
        <v>370</v>
      </c>
      <c r="T20" s="3">
        <f t="shared" si="1"/>
        <v>390</v>
      </c>
      <c r="U20" s="3">
        <f t="shared" si="1"/>
        <v>409</v>
      </c>
      <c r="V20" s="3">
        <f t="shared" si="1"/>
        <v>427</v>
      </c>
      <c r="W20" s="3">
        <f>VLOOKUP(E20,'Lookup Tables'!$A$2:$B$12,2)</f>
        <v>8</v>
      </c>
      <c r="X20" s="3">
        <f>VLOOKUP(F20,'Lookup Tables'!$A$2:$B$12,2)</f>
        <v>1</v>
      </c>
      <c r="Y20" s="3">
        <v>8</v>
      </c>
      <c r="Z20" s="3">
        <f>VLOOKUP(J20,'Lookup Tables'!$G$2:$H$12,2)*(8+D20)</f>
        <v>14</v>
      </c>
      <c r="AA20" s="3">
        <f>VLOOKUP(G20,'Lookup Tables'!$C$2:$D$7,2)</f>
        <v>25</v>
      </c>
      <c r="AB20" s="3">
        <f>VLOOKUP(I20,'Lookup Tables'!E$2:F$11,2)</f>
        <v>4</v>
      </c>
      <c r="AC20" s="3">
        <v>2</v>
      </c>
      <c r="AD20" s="3">
        <v>1</v>
      </c>
      <c r="AE20" s="3">
        <v>1</v>
      </c>
      <c r="AF20" s="3">
        <v>1</v>
      </c>
      <c r="AG20" s="3">
        <v>1</v>
      </c>
      <c r="AR20" s="3">
        <f>'Lookup Tables'!A:A</f>
        <v>0</v>
      </c>
    </row>
    <row r="21" spans="1:44" ht="12.75">
      <c r="A21" s="2" t="s">
        <v>102</v>
      </c>
      <c r="B21" s="3" t="s">
        <v>100</v>
      </c>
      <c r="C21" s="3" t="s">
        <v>86</v>
      </c>
      <c r="D21" s="3">
        <v>6</v>
      </c>
      <c r="E21" s="3" t="s">
        <v>116</v>
      </c>
      <c r="F21" s="3" t="s">
        <v>52</v>
      </c>
      <c r="G21" s="3">
        <v>2</v>
      </c>
      <c r="H21" s="3">
        <v>2</v>
      </c>
      <c r="I21" s="3" t="s">
        <v>52</v>
      </c>
      <c r="J21" s="3" t="s">
        <v>47</v>
      </c>
      <c r="K21" s="3">
        <f t="shared" si="1"/>
        <v>67</v>
      </c>
      <c r="L21" s="3">
        <f t="shared" si="1"/>
        <v>94</v>
      </c>
      <c r="M21" s="3">
        <f t="shared" si="1"/>
        <v>115</v>
      </c>
      <c r="N21" s="3">
        <f t="shared" si="1"/>
        <v>133</v>
      </c>
      <c r="O21" s="3">
        <f t="shared" si="1"/>
        <v>149</v>
      </c>
      <c r="P21" s="3">
        <f t="shared" si="1"/>
        <v>163</v>
      </c>
      <c r="Q21" s="3">
        <f t="shared" si="1"/>
        <v>176</v>
      </c>
      <c r="R21" s="3">
        <f t="shared" si="1"/>
        <v>188</v>
      </c>
      <c r="S21" s="3">
        <f t="shared" si="1"/>
        <v>200</v>
      </c>
      <c r="T21" s="3">
        <f t="shared" si="1"/>
        <v>210</v>
      </c>
      <c r="U21" s="3">
        <f t="shared" si="1"/>
        <v>221</v>
      </c>
      <c r="V21" s="3">
        <f t="shared" si="1"/>
        <v>230</v>
      </c>
      <c r="W21" s="3">
        <f>VLOOKUP(E21,'Lookup Tables'!$A$2:$B$12,2)</f>
        <v>3</v>
      </c>
      <c r="X21" s="3">
        <f>VLOOKUP(F21,'Lookup Tables'!$A$2:$B$12,2)</f>
        <v>1</v>
      </c>
      <c r="Y21" s="3">
        <v>8</v>
      </c>
      <c r="Z21" s="3">
        <f>VLOOKUP(J21,'Lookup Tables'!$G$2:$H$12,2)*(8+D21)</f>
        <v>115.5</v>
      </c>
      <c r="AA21" s="3">
        <f>VLOOKUP(G21,'Lookup Tables'!$C$2:$D$7,2)</f>
        <v>15</v>
      </c>
      <c r="AB21" s="3">
        <f>VLOOKUP(I21,'Lookup Tables'!E$2:F$11,2)</f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R21" s="3">
        <f>'Lookup Tables'!A:A</f>
        <v>0</v>
      </c>
    </row>
    <row r="22" spans="1:44" ht="12.75">
      <c r="A22" s="2" t="s">
        <v>119</v>
      </c>
      <c r="B22" s="3" t="s">
        <v>101</v>
      </c>
      <c r="C22" s="3" t="s">
        <v>88</v>
      </c>
      <c r="D22" s="3">
        <v>6</v>
      </c>
      <c r="E22" s="3" t="s">
        <v>113</v>
      </c>
      <c r="F22" s="3" t="s">
        <v>51</v>
      </c>
      <c r="G22" s="3">
        <v>1</v>
      </c>
      <c r="H22" s="3">
        <v>1</v>
      </c>
      <c r="I22" s="3" t="s">
        <v>53</v>
      </c>
      <c r="J22" s="3" t="s">
        <v>52</v>
      </c>
      <c r="K22" s="3">
        <f aca="true" t="shared" si="2" ref="K22:V35">ROUND((K$1*($D22*$W22+($D22+$Y22)*$X22+$Z22)*$H22*PRODUCT($AA22:$AG22))^0.5,0)</f>
        <v>85</v>
      </c>
      <c r="L22" s="3">
        <f t="shared" si="2"/>
        <v>121</v>
      </c>
      <c r="M22" s="3">
        <f t="shared" si="2"/>
        <v>148</v>
      </c>
      <c r="N22" s="3">
        <f t="shared" si="2"/>
        <v>171</v>
      </c>
      <c r="O22" s="3">
        <f t="shared" si="2"/>
        <v>191</v>
      </c>
      <c r="P22" s="3">
        <f t="shared" si="2"/>
        <v>209</v>
      </c>
      <c r="Q22" s="3">
        <f t="shared" si="2"/>
        <v>226</v>
      </c>
      <c r="R22" s="3">
        <f t="shared" si="2"/>
        <v>242</v>
      </c>
      <c r="S22" s="3">
        <f t="shared" si="2"/>
        <v>256</v>
      </c>
      <c r="T22" s="3">
        <f t="shared" si="2"/>
        <v>270</v>
      </c>
      <c r="U22" s="3">
        <f t="shared" si="2"/>
        <v>284</v>
      </c>
      <c r="V22" s="3">
        <f t="shared" si="2"/>
        <v>296</v>
      </c>
      <c r="W22" s="3">
        <f>VLOOKUP(E22,'Lookup Tables'!$A$2:$B$12,2)</f>
        <v>8</v>
      </c>
      <c r="X22" s="3">
        <f>VLOOKUP(F22,'Lookup Tables'!$A$2:$B$12,2)</f>
        <v>8</v>
      </c>
      <c r="Y22" s="3">
        <v>8</v>
      </c>
      <c r="Z22" s="3">
        <f>VLOOKUP(J22,'Lookup Tables'!$G$2:$H$12,2)*(8+D22)</f>
        <v>14</v>
      </c>
      <c r="AA22" s="3">
        <f>VLOOKUP(G22,'Lookup Tables'!$C$2:$D$7,2)</f>
        <v>7</v>
      </c>
      <c r="AB22" s="3">
        <f>VLOOKUP(I22,'Lookup Tables'!E$2:F$11,2)</f>
        <v>6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R22" s="3">
        <f>'Lookup Tables'!A:A</f>
        <v>0</v>
      </c>
    </row>
    <row r="23" spans="1:44" ht="12.75">
      <c r="A23" s="2" t="s">
        <v>120</v>
      </c>
      <c r="B23" s="3" t="s">
        <v>101</v>
      </c>
      <c r="C23" s="3" t="s">
        <v>86</v>
      </c>
      <c r="D23" s="3">
        <v>6</v>
      </c>
      <c r="E23" s="3" t="s">
        <v>113</v>
      </c>
      <c r="F23" s="3" t="s">
        <v>52</v>
      </c>
      <c r="G23" s="3">
        <v>1</v>
      </c>
      <c r="H23" s="3">
        <v>2</v>
      </c>
      <c r="I23" s="3" t="s">
        <v>77</v>
      </c>
      <c r="J23" s="3" t="s">
        <v>52</v>
      </c>
      <c r="K23" s="3">
        <f t="shared" si="2"/>
        <v>80</v>
      </c>
      <c r="L23" s="3">
        <f t="shared" si="2"/>
        <v>113</v>
      </c>
      <c r="M23" s="3">
        <f t="shared" si="2"/>
        <v>138</v>
      </c>
      <c r="N23" s="3">
        <f t="shared" si="2"/>
        <v>160</v>
      </c>
      <c r="O23" s="3">
        <f t="shared" si="2"/>
        <v>179</v>
      </c>
      <c r="P23" s="3">
        <f t="shared" si="2"/>
        <v>196</v>
      </c>
      <c r="Q23" s="3">
        <f t="shared" si="2"/>
        <v>211</v>
      </c>
      <c r="R23" s="3">
        <f t="shared" si="2"/>
        <v>226</v>
      </c>
      <c r="S23" s="3">
        <f t="shared" si="2"/>
        <v>240</v>
      </c>
      <c r="T23" s="3">
        <f t="shared" si="2"/>
        <v>253</v>
      </c>
      <c r="U23" s="3">
        <f t="shared" si="2"/>
        <v>265</v>
      </c>
      <c r="V23" s="3">
        <f t="shared" si="2"/>
        <v>277</v>
      </c>
      <c r="W23" s="3">
        <f>VLOOKUP(E23,'Lookup Tables'!$A$2:$B$12,2)</f>
        <v>8</v>
      </c>
      <c r="X23" s="3">
        <f>VLOOKUP(F23,'Lookup Tables'!$A$2:$B$12,2)</f>
        <v>1</v>
      </c>
      <c r="Y23" s="3">
        <v>8</v>
      </c>
      <c r="Z23" s="3">
        <f>VLOOKUP(J23,'Lookup Tables'!$G$2:$H$12,2)*(8+D23)</f>
        <v>14</v>
      </c>
      <c r="AA23" s="3">
        <f>VLOOKUP(G23,'Lookup Tables'!$C$2:$D$7,2)</f>
        <v>7</v>
      </c>
      <c r="AB23" s="3">
        <f>VLOOKUP(I23,'Lookup Tables'!E$2:F$11,2)</f>
        <v>6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R23" s="3">
        <f>'Lookup Tables'!A:A</f>
        <v>0</v>
      </c>
    </row>
    <row r="24" spans="1:44" ht="12.75">
      <c r="A24" s="2" t="s">
        <v>84</v>
      </c>
      <c r="B24" s="3" t="s">
        <v>101</v>
      </c>
      <c r="C24" s="3" t="s">
        <v>89</v>
      </c>
      <c r="D24" s="3">
        <v>6</v>
      </c>
      <c r="E24" s="3" t="s">
        <v>117</v>
      </c>
      <c r="F24" s="3" t="s">
        <v>52</v>
      </c>
      <c r="G24" s="3">
        <v>3</v>
      </c>
      <c r="H24" s="3">
        <v>2</v>
      </c>
      <c r="I24" s="3" t="s">
        <v>53</v>
      </c>
      <c r="J24" s="3" t="s">
        <v>52</v>
      </c>
      <c r="K24" s="3">
        <f t="shared" si="2"/>
        <v>125</v>
      </c>
      <c r="L24" s="3">
        <f t="shared" si="2"/>
        <v>177</v>
      </c>
      <c r="M24" s="3">
        <f t="shared" si="2"/>
        <v>216</v>
      </c>
      <c r="N24" s="3">
        <f t="shared" si="2"/>
        <v>250</v>
      </c>
      <c r="O24" s="3">
        <f t="shared" si="2"/>
        <v>279</v>
      </c>
      <c r="P24" s="3">
        <f t="shared" si="2"/>
        <v>306</v>
      </c>
      <c r="Q24" s="3">
        <f t="shared" si="2"/>
        <v>330</v>
      </c>
      <c r="R24" s="3">
        <f t="shared" si="2"/>
        <v>353</v>
      </c>
      <c r="S24" s="3">
        <f t="shared" si="2"/>
        <v>375</v>
      </c>
      <c r="T24" s="3">
        <f t="shared" si="2"/>
        <v>395</v>
      </c>
      <c r="U24" s="3">
        <f t="shared" si="2"/>
        <v>414</v>
      </c>
      <c r="V24" s="3">
        <f t="shared" si="2"/>
        <v>433</v>
      </c>
      <c r="W24" s="3">
        <f>VLOOKUP(E24,'Lookup Tables'!$A$2:$B$12,2)</f>
        <v>4</v>
      </c>
      <c r="X24" s="3">
        <f>VLOOKUP(F24,'Lookup Tables'!$A$2:$B$12,2)</f>
        <v>1</v>
      </c>
      <c r="Y24" s="3">
        <v>8</v>
      </c>
      <c r="Z24" s="3">
        <f>VLOOKUP(J24,'Lookup Tables'!$G$2:$H$12,2)*(8+D24)</f>
        <v>14</v>
      </c>
      <c r="AA24" s="3">
        <f>VLOOKUP(G24,'Lookup Tables'!$C$2:$D$7,2)</f>
        <v>25</v>
      </c>
      <c r="AB24" s="3">
        <f>VLOOKUP(I24,'Lookup Tables'!E$2:F$11,2)</f>
        <v>6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R24" s="3" t="str">
        <f>'Lookup Tables'!A10</f>
        <v>3D4</v>
      </c>
    </row>
    <row r="25" spans="1:44" ht="12.75">
      <c r="A25" s="2" t="s">
        <v>72</v>
      </c>
      <c r="B25" s="3" t="s">
        <v>101</v>
      </c>
      <c r="C25" s="3" t="s">
        <v>87</v>
      </c>
      <c r="D25" s="3">
        <v>8</v>
      </c>
      <c r="E25" s="3" t="s">
        <v>113</v>
      </c>
      <c r="F25" s="3" t="s">
        <v>52</v>
      </c>
      <c r="G25" s="3">
        <v>2</v>
      </c>
      <c r="H25" s="3">
        <v>1</v>
      </c>
      <c r="I25" s="3" t="s">
        <v>53</v>
      </c>
      <c r="J25" s="3" t="s">
        <v>52</v>
      </c>
      <c r="K25" s="3">
        <f t="shared" si="2"/>
        <v>131</v>
      </c>
      <c r="L25" s="3">
        <f t="shared" si="2"/>
        <v>186</v>
      </c>
      <c r="M25" s="3">
        <f t="shared" si="2"/>
        <v>228</v>
      </c>
      <c r="N25" s="3">
        <f t="shared" si="2"/>
        <v>263</v>
      </c>
      <c r="O25" s="3">
        <f t="shared" si="2"/>
        <v>294</v>
      </c>
      <c r="P25" s="3">
        <f t="shared" si="2"/>
        <v>322</v>
      </c>
      <c r="Q25" s="3">
        <f t="shared" si="2"/>
        <v>348</v>
      </c>
      <c r="R25" s="3">
        <f t="shared" si="2"/>
        <v>372</v>
      </c>
      <c r="S25" s="3">
        <f t="shared" si="2"/>
        <v>394</v>
      </c>
      <c r="T25" s="3">
        <f t="shared" si="2"/>
        <v>416</v>
      </c>
      <c r="U25" s="3">
        <f t="shared" si="2"/>
        <v>436</v>
      </c>
      <c r="V25" s="3">
        <f t="shared" si="2"/>
        <v>455</v>
      </c>
      <c r="W25" s="3">
        <f>VLOOKUP(E25,'Lookup Tables'!$A$2:$B$12,2)</f>
        <v>8</v>
      </c>
      <c r="X25" s="3">
        <f>VLOOKUP(F25,'Lookup Tables'!$A$2:$B$12,2)</f>
        <v>1</v>
      </c>
      <c r="Y25" s="3">
        <v>8</v>
      </c>
      <c r="Z25" s="3">
        <f>VLOOKUP(J25,'Lookup Tables'!$G$2:$H$12,2)*(8+D25)</f>
        <v>16</v>
      </c>
      <c r="AA25" s="3">
        <f>VLOOKUP(G25,'Lookup Tables'!$C$2:$D$7,2)</f>
        <v>15</v>
      </c>
      <c r="AB25" s="3">
        <f>VLOOKUP(I25,'Lookup Tables'!E$2:F$11,2)</f>
        <v>6</v>
      </c>
      <c r="AC25" s="3">
        <v>2</v>
      </c>
      <c r="AD25" s="3">
        <v>1</v>
      </c>
      <c r="AE25" s="3">
        <v>1</v>
      </c>
      <c r="AF25" s="3">
        <v>1</v>
      </c>
      <c r="AG25" s="3">
        <v>1</v>
      </c>
      <c r="AR25" s="3" t="str">
        <f>'Lookup Tables'!A11</f>
        <v>3D6</v>
      </c>
    </row>
    <row r="26" spans="1:44" ht="12.75">
      <c r="A26" s="2" t="s">
        <v>86</v>
      </c>
      <c r="B26" s="3" t="s">
        <v>101</v>
      </c>
      <c r="C26" s="3" t="s">
        <v>86</v>
      </c>
      <c r="D26" s="3">
        <v>6</v>
      </c>
      <c r="E26" s="3" t="s">
        <v>113</v>
      </c>
      <c r="F26" s="3" t="s">
        <v>52</v>
      </c>
      <c r="G26" s="3">
        <v>1</v>
      </c>
      <c r="H26" s="3">
        <v>1</v>
      </c>
      <c r="I26" s="3" t="s">
        <v>57</v>
      </c>
      <c r="J26" s="3" t="s">
        <v>52</v>
      </c>
      <c r="K26" s="3">
        <f t="shared" si="2"/>
        <v>25</v>
      </c>
      <c r="L26" s="3">
        <f t="shared" si="2"/>
        <v>36</v>
      </c>
      <c r="M26" s="3">
        <f t="shared" si="2"/>
        <v>44</v>
      </c>
      <c r="N26" s="3">
        <f t="shared" si="2"/>
        <v>51</v>
      </c>
      <c r="O26" s="3">
        <f t="shared" si="2"/>
        <v>56</v>
      </c>
      <c r="P26" s="3">
        <f t="shared" si="2"/>
        <v>62</v>
      </c>
      <c r="Q26" s="3">
        <f t="shared" si="2"/>
        <v>67</v>
      </c>
      <c r="R26" s="3">
        <f t="shared" si="2"/>
        <v>71</v>
      </c>
      <c r="S26" s="3">
        <f t="shared" si="2"/>
        <v>76</v>
      </c>
      <c r="T26" s="3">
        <f t="shared" si="2"/>
        <v>80</v>
      </c>
      <c r="U26" s="3">
        <f t="shared" si="2"/>
        <v>84</v>
      </c>
      <c r="V26" s="3">
        <f t="shared" si="2"/>
        <v>88</v>
      </c>
      <c r="W26" s="3">
        <f>VLOOKUP(E26,'Lookup Tables'!$A$2:$B$12,2)</f>
        <v>8</v>
      </c>
      <c r="X26" s="3">
        <f>VLOOKUP(F26,'Lookup Tables'!$A$2:$B$12,2)</f>
        <v>1</v>
      </c>
      <c r="Y26" s="3">
        <v>8</v>
      </c>
      <c r="Z26" s="3">
        <f>VLOOKUP(J26,'Lookup Tables'!$G$2:$H$12,2)*(8+D26)</f>
        <v>14</v>
      </c>
      <c r="AA26" s="3">
        <f>VLOOKUP(G26,'Lookup Tables'!$C$2:$D$7,2)</f>
        <v>7</v>
      </c>
      <c r="AB26" s="3">
        <f>VLOOKUP(I26,'Lookup Tables'!E$2:F$11,2)</f>
        <v>1.2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R26" s="3">
        <f>'Lookup Tables'!A:A</f>
        <v>0</v>
      </c>
    </row>
    <row r="27" spans="1:44" ht="12.75">
      <c r="A27" s="2" t="s">
        <v>118</v>
      </c>
      <c r="B27" s="3" t="s">
        <v>101</v>
      </c>
      <c r="C27" s="3" t="s">
        <v>88</v>
      </c>
      <c r="D27" s="3">
        <v>6</v>
      </c>
      <c r="E27" s="3" t="s">
        <v>117</v>
      </c>
      <c r="F27" s="3" t="s">
        <v>52</v>
      </c>
      <c r="G27" s="3">
        <v>2</v>
      </c>
      <c r="H27" s="3">
        <v>2</v>
      </c>
      <c r="I27" s="3" t="s">
        <v>53</v>
      </c>
      <c r="J27" s="3" t="s">
        <v>52</v>
      </c>
      <c r="K27" s="3">
        <f t="shared" si="2"/>
        <v>97</v>
      </c>
      <c r="L27" s="3">
        <f t="shared" si="2"/>
        <v>137</v>
      </c>
      <c r="M27" s="3">
        <f t="shared" si="2"/>
        <v>168</v>
      </c>
      <c r="N27" s="3">
        <f t="shared" si="2"/>
        <v>193</v>
      </c>
      <c r="O27" s="3">
        <f t="shared" si="2"/>
        <v>216</v>
      </c>
      <c r="P27" s="3">
        <f t="shared" si="2"/>
        <v>237</v>
      </c>
      <c r="Q27" s="3">
        <f t="shared" si="2"/>
        <v>256</v>
      </c>
      <c r="R27" s="3">
        <f t="shared" si="2"/>
        <v>274</v>
      </c>
      <c r="S27" s="3">
        <f t="shared" si="2"/>
        <v>290</v>
      </c>
      <c r="T27" s="3">
        <f t="shared" si="2"/>
        <v>306</v>
      </c>
      <c r="U27" s="3">
        <f t="shared" si="2"/>
        <v>321</v>
      </c>
      <c r="V27" s="3">
        <f t="shared" si="2"/>
        <v>335</v>
      </c>
      <c r="W27" s="3">
        <f>VLOOKUP(E27,'Lookup Tables'!$A$2:$B$12,2)</f>
        <v>4</v>
      </c>
      <c r="X27" s="3">
        <f>VLOOKUP(F27,'Lookup Tables'!$A$2:$B$12,2)</f>
        <v>1</v>
      </c>
      <c r="Y27" s="3">
        <v>8</v>
      </c>
      <c r="Z27" s="3">
        <f>VLOOKUP(J27,'Lookup Tables'!$G$2:$H$12,2)*(8+D27)</f>
        <v>14</v>
      </c>
      <c r="AA27" s="3">
        <f>VLOOKUP(G27,'Lookup Tables'!$C$2:$D$7,2)</f>
        <v>15</v>
      </c>
      <c r="AB27" s="3">
        <f>VLOOKUP(I27,'Lookup Tables'!E$2:F$11,2)</f>
        <v>6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R27" s="3">
        <f>'Lookup Tables'!A:A</f>
        <v>0</v>
      </c>
    </row>
    <row r="28" spans="1:44" ht="12.75">
      <c r="A28" s="2" t="s">
        <v>121</v>
      </c>
      <c r="B28" s="3" t="s">
        <v>101</v>
      </c>
      <c r="C28" s="3" t="s">
        <v>88</v>
      </c>
      <c r="D28" s="3">
        <v>6</v>
      </c>
      <c r="E28" s="3" t="s">
        <v>113</v>
      </c>
      <c r="F28" s="3" t="s">
        <v>51</v>
      </c>
      <c r="G28" s="3">
        <v>1</v>
      </c>
      <c r="H28" s="3">
        <v>1</v>
      </c>
      <c r="I28" s="3" t="s">
        <v>45</v>
      </c>
      <c r="J28" s="3" t="s">
        <v>52</v>
      </c>
      <c r="K28" s="3">
        <f t="shared" si="2"/>
        <v>70</v>
      </c>
      <c r="L28" s="3">
        <f t="shared" si="2"/>
        <v>99</v>
      </c>
      <c r="M28" s="3">
        <f t="shared" si="2"/>
        <v>121</v>
      </c>
      <c r="N28" s="3">
        <f t="shared" si="2"/>
        <v>140</v>
      </c>
      <c r="O28" s="3">
        <f t="shared" si="2"/>
        <v>156</v>
      </c>
      <c r="P28" s="3">
        <f t="shared" si="2"/>
        <v>171</v>
      </c>
      <c r="Q28" s="3">
        <f t="shared" si="2"/>
        <v>185</v>
      </c>
      <c r="R28" s="3">
        <f t="shared" si="2"/>
        <v>197</v>
      </c>
      <c r="S28" s="3">
        <f t="shared" si="2"/>
        <v>209</v>
      </c>
      <c r="T28" s="3">
        <f t="shared" si="2"/>
        <v>221</v>
      </c>
      <c r="U28" s="3">
        <f t="shared" si="2"/>
        <v>231</v>
      </c>
      <c r="V28" s="3">
        <f t="shared" si="2"/>
        <v>242</v>
      </c>
      <c r="W28" s="3">
        <f>VLOOKUP(E28,'Lookup Tables'!$A$2:$B$12,2)</f>
        <v>8</v>
      </c>
      <c r="X28" s="3">
        <f>VLOOKUP(F28,'Lookup Tables'!$A$2:$B$12,2)</f>
        <v>8</v>
      </c>
      <c r="Y28" s="3">
        <v>8</v>
      </c>
      <c r="Z28" s="3">
        <f>VLOOKUP(J28,'Lookup Tables'!$G$2:$H$12,2)*(8+D28)</f>
        <v>14</v>
      </c>
      <c r="AA28" s="3">
        <f>VLOOKUP(G28,'Lookup Tables'!$C$2:$D$7,2)</f>
        <v>7</v>
      </c>
      <c r="AB28" s="3">
        <f>VLOOKUP(I28,'Lookup Tables'!E$2:F$11,2)</f>
        <v>4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R28" s="3">
        <f>'Lookup Tables'!A:A</f>
        <v>0</v>
      </c>
    </row>
    <row r="29" spans="1:44" ht="12.75">
      <c r="A29" s="2" t="s">
        <v>73</v>
      </c>
      <c r="B29" s="3" t="s">
        <v>101</v>
      </c>
      <c r="C29" s="3" t="s">
        <v>87</v>
      </c>
      <c r="D29" s="3">
        <v>8</v>
      </c>
      <c r="E29" s="3" t="s">
        <v>113</v>
      </c>
      <c r="F29" s="3" t="s">
        <v>52</v>
      </c>
      <c r="G29" s="3">
        <v>2</v>
      </c>
      <c r="H29" s="3">
        <v>2</v>
      </c>
      <c r="I29" s="3" t="s">
        <v>45</v>
      </c>
      <c r="J29" s="3" t="s">
        <v>52</v>
      </c>
      <c r="K29" s="3">
        <f t="shared" si="2"/>
        <v>215</v>
      </c>
      <c r="L29" s="3">
        <f t="shared" si="2"/>
        <v>304</v>
      </c>
      <c r="M29" s="3">
        <f t="shared" si="2"/>
        <v>372</v>
      </c>
      <c r="N29" s="3">
        <f t="shared" si="2"/>
        <v>429</v>
      </c>
      <c r="O29" s="3">
        <f t="shared" si="2"/>
        <v>480</v>
      </c>
      <c r="P29" s="3">
        <f t="shared" si="2"/>
        <v>526</v>
      </c>
      <c r="Q29" s="3">
        <f t="shared" si="2"/>
        <v>568</v>
      </c>
      <c r="R29" s="3">
        <f t="shared" si="2"/>
        <v>607</v>
      </c>
      <c r="S29" s="3">
        <f t="shared" si="2"/>
        <v>644</v>
      </c>
      <c r="T29" s="3">
        <f t="shared" si="2"/>
        <v>679</v>
      </c>
      <c r="U29" s="3">
        <f t="shared" si="2"/>
        <v>712</v>
      </c>
      <c r="V29" s="3">
        <f t="shared" si="2"/>
        <v>744</v>
      </c>
      <c r="W29" s="3">
        <f>VLOOKUP(E29,'Lookup Tables'!$A$2:$B$12,2)</f>
        <v>8</v>
      </c>
      <c r="X29" s="3">
        <f>VLOOKUP(F29,'Lookup Tables'!$A$2:$B$12,2)</f>
        <v>1</v>
      </c>
      <c r="Y29" s="3">
        <v>8</v>
      </c>
      <c r="Z29" s="3">
        <f>VLOOKUP(J29,'Lookup Tables'!$G$2:$H$12,2)*(8+D29)</f>
        <v>16</v>
      </c>
      <c r="AA29" s="3">
        <f>VLOOKUP(G29,'Lookup Tables'!$C$2:$D$7,2)</f>
        <v>15</v>
      </c>
      <c r="AB29" s="3">
        <f>VLOOKUP(I29,'Lookup Tables'!E$2:F$11,2)</f>
        <v>4</v>
      </c>
      <c r="AC29" s="3">
        <v>4</v>
      </c>
      <c r="AD29" s="3">
        <v>1</v>
      </c>
      <c r="AE29" s="3">
        <v>1</v>
      </c>
      <c r="AF29" s="3">
        <v>1</v>
      </c>
      <c r="AG29" s="3">
        <v>1</v>
      </c>
      <c r="AR29" s="3">
        <f>'Lookup Tables'!A:A</f>
        <v>0</v>
      </c>
    </row>
    <row r="30" spans="1:44" ht="12.75">
      <c r="A30" s="2" t="s">
        <v>122</v>
      </c>
      <c r="B30" s="3" t="s">
        <v>101</v>
      </c>
      <c r="C30" s="3" t="s">
        <v>88</v>
      </c>
      <c r="D30" s="3">
        <v>6</v>
      </c>
      <c r="E30" s="3" t="s">
        <v>113</v>
      </c>
      <c r="F30" s="3" t="s">
        <v>115</v>
      </c>
      <c r="G30" s="3">
        <v>1</v>
      </c>
      <c r="H30" s="3">
        <v>1</v>
      </c>
      <c r="I30" s="3" t="s">
        <v>45</v>
      </c>
      <c r="J30" s="3" t="s">
        <v>52</v>
      </c>
      <c r="K30" s="3">
        <f t="shared" si="2"/>
        <v>70</v>
      </c>
      <c r="L30" s="3">
        <f t="shared" si="2"/>
        <v>99</v>
      </c>
      <c r="M30" s="3">
        <f t="shared" si="2"/>
        <v>121</v>
      </c>
      <c r="N30" s="3">
        <f t="shared" si="2"/>
        <v>140</v>
      </c>
      <c r="O30" s="3">
        <f t="shared" si="2"/>
        <v>156</v>
      </c>
      <c r="P30" s="3">
        <f t="shared" si="2"/>
        <v>171</v>
      </c>
      <c r="Q30" s="3">
        <f t="shared" si="2"/>
        <v>185</v>
      </c>
      <c r="R30" s="3">
        <f t="shared" si="2"/>
        <v>197</v>
      </c>
      <c r="S30" s="3">
        <f t="shared" si="2"/>
        <v>209</v>
      </c>
      <c r="T30" s="3">
        <f t="shared" si="2"/>
        <v>221</v>
      </c>
      <c r="U30" s="3">
        <f t="shared" si="2"/>
        <v>231</v>
      </c>
      <c r="V30" s="3">
        <f t="shared" si="2"/>
        <v>242</v>
      </c>
      <c r="W30" s="3">
        <f>VLOOKUP(E30,'Lookup Tables'!$A$2:$B$12,2)</f>
        <v>8</v>
      </c>
      <c r="X30" s="3">
        <f>VLOOKUP(F30,'Lookup Tables'!$A$2:$B$12,2)</f>
        <v>8</v>
      </c>
      <c r="Y30" s="3">
        <v>8</v>
      </c>
      <c r="Z30" s="3">
        <f>VLOOKUP(J30,'Lookup Tables'!$G$2:$H$12,2)*(8+D30)</f>
        <v>14</v>
      </c>
      <c r="AA30" s="3">
        <f>VLOOKUP(G30,'Lookup Tables'!$C$2:$D$7,2)</f>
        <v>7</v>
      </c>
      <c r="AB30" s="3">
        <f>VLOOKUP(I30,'Lookup Tables'!E$2:F$11,2)</f>
        <v>4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R30" s="3">
        <f>'Lookup Tables'!A:A</f>
        <v>0</v>
      </c>
    </row>
    <row r="31" spans="1:44" ht="12.75">
      <c r="A31" s="2" t="s">
        <v>141</v>
      </c>
      <c r="B31" s="3" t="s">
        <v>101</v>
      </c>
      <c r="C31" s="3" t="s">
        <v>88</v>
      </c>
      <c r="D31" s="3">
        <v>6</v>
      </c>
      <c r="E31" s="3" t="s">
        <v>113</v>
      </c>
      <c r="F31" s="3" t="s">
        <v>52</v>
      </c>
      <c r="G31" s="3">
        <v>3</v>
      </c>
      <c r="H31" s="3">
        <v>1</v>
      </c>
      <c r="I31" s="3" t="s">
        <v>45</v>
      </c>
      <c r="J31" s="3" t="s">
        <v>52</v>
      </c>
      <c r="K31" s="3">
        <f t="shared" si="2"/>
        <v>87</v>
      </c>
      <c r="L31" s="3">
        <f t="shared" si="2"/>
        <v>123</v>
      </c>
      <c r="M31" s="3">
        <f t="shared" si="2"/>
        <v>151</v>
      </c>
      <c r="N31" s="3">
        <f t="shared" si="2"/>
        <v>174</v>
      </c>
      <c r="O31" s="3">
        <f t="shared" si="2"/>
        <v>195</v>
      </c>
      <c r="P31" s="3">
        <f t="shared" si="2"/>
        <v>214</v>
      </c>
      <c r="Q31" s="3">
        <f t="shared" si="2"/>
        <v>231</v>
      </c>
      <c r="R31" s="3">
        <f t="shared" si="2"/>
        <v>247</v>
      </c>
      <c r="S31" s="3">
        <f t="shared" si="2"/>
        <v>262</v>
      </c>
      <c r="T31" s="3">
        <f t="shared" si="2"/>
        <v>276</v>
      </c>
      <c r="U31" s="3">
        <f t="shared" si="2"/>
        <v>289</v>
      </c>
      <c r="V31" s="3">
        <f t="shared" si="2"/>
        <v>302</v>
      </c>
      <c r="W31" s="3">
        <f>VLOOKUP(E31,'Lookup Tables'!$A$2:$B$12,2)</f>
        <v>8</v>
      </c>
      <c r="X31" s="3">
        <f>VLOOKUP(F31,'Lookup Tables'!$A$2:$B$12,2)</f>
        <v>1</v>
      </c>
      <c r="Y31" s="3">
        <v>8</v>
      </c>
      <c r="Z31" s="3">
        <f>VLOOKUP(J31,'Lookup Tables'!$G$2:$H$12,2)*(8+D31)</f>
        <v>14</v>
      </c>
      <c r="AA31" s="3">
        <f>VLOOKUP(G31,'Lookup Tables'!$C$2:$D$7,2)</f>
        <v>25</v>
      </c>
      <c r="AB31" s="3">
        <f>VLOOKUP(I31,'Lookup Tables'!E$2:F$11,2)</f>
        <v>4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R31" s="3">
        <f>'Lookup Tables'!A:A</f>
        <v>0</v>
      </c>
    </row>
    <row r="32" spans="1:44" ht="12.75">
      <c r="A32" s="2" t="s">
        <v>140</v>
      </c>
      <c r="B32" s="3" t="s">
        <v>101</v>
      </c>
      <c r="C32" s="3" t="s">
        <v>88</v>
      </c>
      <c r="D32" s="3">
        <v>6</v>
      </c>
      <c r="E32" s="3" t="s">
        <v>113</v>
      </c>
      <c r="F32" s="3" t="s">
        <v>52</v>
      </c>
      <c r="G32" s="3">
        <v>3</v>
      </c>
      <c r="H32" s="3">
        <v>3</v>
      </c>
      <c r="I32" s="3" t="s">
        <v>45</v>
      </c>
      <c r="J32" s="3" t="s">
        <v>52</v>
      </c>
      <c r="K32" s="3">
        <f t="shared" si="2"/>
        <v>151</v>
      </c>
      <c r="L32" s="3">
        <f t="shared" si="2"/>
        <v>214</v>
      </c>
      <c r="M32" s="3">
        <f t="shared" si="2"/>
        <v>262</v>
      </c>
      <c r="N32" s="3">
        <f t="shared" si="2"/>
        <v>302</v>
      </c>
      <c r="O32" s="3">
        <f t="shared" si="2"/>
        <v>338</v>
      </c>
      <c r="P32" s="3">
        <f t="shared" si="2"/>
        <v>370</v>
      </c>
      <c r="Q32" s="3">
        <f t="shared" si="2"/>
        <v>399</v>
      </c>
      <c r="R32" s="3">
        <f t="shared" si="2"/>
        <v>427</v>
      </c>
      <c r="S32" s="3">
        <f t="shared" si="2"/>
        <v>453</v>
      </c>
      <c r="T32" s="3">
        <f t="shared" si="2"/>
        <v>477</v>
      </c>
      <c r="U32" s="3">
        <f t="shared" si="2"/>
        <v>501</v>
      </c>
      <c r="V32" s="3">
        <f t="shared" si="2"/>
        <v>523</v>
      </c>
      <c r="W32" s="3">
        <f>VLOOKUP(E32,'Lookup Tables'!$A$2:$B$12,2)</f>
        <v>8</v>
      </c>
      <c r="X32" s="3">
        <f>VLOOKUP(F32,'Lookup Tables'!$A$2:$B$12,2)</f>
        <v>1</v>
      </c>
      <c r="Y32" s="3">
        <v>8</v>
      </c>
      <c r="Z32" s="3">
        <f>VLOOKUP(J32,'Lookup Tables'!$G$2:$H$12,2)*(8+D32)</f>
        <v>14</v>
      </c>
      <c r="AA32" s="3">
        <f>VLOOKUP(G32,'Lookup Tables'!$C$2:$D$7,2)</f>
        <v>25</v>
      </c>
      <c r="AB32" s="3">
        <f>VLOOKUP(I32,'Lookup Tables'!E$2:F$11,2)</f>
        <v>4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R32" s="3">
        <f>'Lookup Tables'!A:A</f>
        <v>0</v>
      </c>
    </row>
    <row r="33" spans="1:44" ht="12.75">
      <c r="A33" s="2" t="s">
        <v>82</v>
      </c>
      <c r="B33" s="3" t="s">
        <v>101</v>
      </c>
      <c r="C33" s="3" t="s">
        <v>89</v>
      </c>
      <c r="D33" s="3">
        <v>6</v>
      </c>
      <c r="E33" s="3" t="s">
        <v>114</v>
      </c>
      <c r="F33" s="3" t="s">
        <v>52</v>
      </c>
      <c r="G33" s="3">
        <v>3</v>
      </c>
      <c r="H33" s="3">
        <v>2</v>
      </c>
      <c r="I33" s="3" t="s">
        <v>53</v>
      </c>
      <c r="J33" s="3" t="s">
        <v>52</v>
      </c>
      <c r="K33" s="3">
        <f t="shared" si="2"/>
        <v>151</v>
      </c>
      <c r="L33" s="3">
        <f t="shared" si="2"/>
        <v>214</v>
      </c>
      <c r="M33" s="3">
        <f t="shared" si="2"/>
        <v>262</v>
      </c>
      <c r="N33" s="3">
        <f t="shared" si="2"/>
        <v>302</v>
      </c>
      <c r="O33" s="3">
        <f t="shared" si="2"/>
        <v>338</v>
      </c>
      <c r="P33" s="3">
        <f t="shared" si="2"/>
        <v>370</v>
      </c>
      <c r="Q33" s="3">
        <f t="shared" si="2"/>
        <v>399</v>
      </c>
      <c r="R33" s="3">
        <f t="shared" si="2"/>
        <v>427</v>
      </c>
      <c r="S33" s="3">
        <f t="shared" si="2"/>
        <v>453</v>
      </c>
      <c r="T33" s="3">
        <f t="shared" si="2"/>
        <v>477</v>
      </c>
      <c r="U33" s="3">
        <f t="shared" si="2"/>
        <v>501</v>
      </c>
      <c r="V33" s="3">
        <f t="shared" si="2"/>
        <v>523</v>
      </c>
      <c r="W33" s="3">
        <f>VLOOKUP(E33,'Lookup Tables'!$A$2:$B$12,2)</f>
        <v>8</v>
      </c>
      <c r="X33" s="3">
        <f>VLOOKUP(F33,'Lookup Tables'!$A$2:$B$12,2)</f>
        <v>1</v>
      </c>
      <c r="Y33" s="3">
        <v>8</v>
      </c>
      <c r="Z33" s="3">
        <f>VLOOKUP(J33,'Lookup Tables'!$G$2:$H$12,2)*(8+D33)</f>
        <v>14</v>
      </c>
      <c r="AA33" s="3">
        <f>VLOOKUP(G33,'Lookup Tables'!$C$2:$D$7,2)</f>
        <v>25</v>
      </c>
      <c r="AB33" s="3">
        <f>VLOOKUP(I33,'Lookup Tables'!E$2:F$11,2)</f>
        <v>6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R33" s="3">
        <f>'Lookup Tables'!A:A</f>
        <v>0</v>
      </c>
    </row>
    <row r="34" spans="1:44" ht="12.75">
      <c r="A34" s="2" t="s">
        <v>138</v>
      </c>
      <c r="B34" s="3" t="s">
        <v>101</v>
      </c>
      <c r="C34" s="3" t="s">
        <v>109</v>
      </c>
      <c r="D34" s="3">
        <v>2</v>
      </c>
      <c r="E34" s="3" t="s">
        <v>110</v>
      </c>
      <c r="F34" s="3" t="s">
        <v>75</v>
      </c>
      <c r="G34" s="3">
        <v>1</v>
      </c>
      <c r="H34" s="3">
        <v>2</v>
      </c>
      <c r="I34" s="3" t="s">
        <v>45</v>
      </c>
      <c r="J34" s="3" t="s">
        <v>52</v>
      </c>
      <c r="K34" s="3">
        <f t="shared" si="2"/>
        <v>93</v>
      </c>
      <c r="L34" s="3">
        <f t="shared" si="2"/>
        <v>132</v>
      </c>
      <c r="M34" s="3">
        <f t="shared" si="2"/>
        <v>162</v>
      </c>
      <c r="N34" s="3">
        <f t="shared" si="2"/>
        <v>187</v>
      </c>
      <c r="O34" s="3">
        <f t="shared" si="2"/>
        <v>209</v>
      </c>
      <c r="P34" s="3">
        <f t="shared" si="2"/>
        <v>229</v>
      </c>
      <c r="Q34" s="3">
        <f t="shared" si="2"/>
        <v>247</v>
      </c>
      <c r="R34" s="3">
        <f t="shared" si="2"/>
        <v>264</v>
      </c>
      <c r="S34" s="3">
        <f t="shared" si="2"/>
        <v>280</v>
      </c>
      <c r="T34" s="3">
        <f t="shared" si="2"/>
        <v>296</v>
      </c>
      <c r="U34" s="3">
        <f t="shared" si="2"/>
        <v>310</v>
      </c>
      <c r="V34" s="3">
        <f t="shared" si="2"/>
        <v>324</v>
      </c>
      <c r="W34" s="3">
        <f>VLOOKUP(E34,'Lookup Tables'!$A$2:$B$12,2)</f>
        <v>8</v>
      </c>
      <c r="X34" s="3">
        <f>VLOOKUP(F34,'Lookup Tables'!$A$2:$B$12,2)</f>
        <v>5</v>
      </c>
      <c r="Y34" s="3">
        <v>24</v>
      </c>
      <c r="Z34" s="3">
        <f>VLOOKUP(J34,'Lookup Tables'!$G$2:$H$12,2)*(8+D34)</f>
        <v>10</v>
      </c>
      <c r="AA34" s="3">
        <f>VLOOKUP(G34,'Lookup Tables'!$C$2:$D$7,2)</f>
        <v>7</v>
      </c>
      <c r="AB34" s="3">
        <f>VLOOKUP(I34,'Lookup Tables'!E$2:F$11,2)</f>
        <v>4</v>
      </c>
      <c r="AC34" s="3">
        <v>1</v>
      </c>
      <c r="AD34" s="3">
        <v>1</v>
      </c>
      <c r="AE34" s="3">
        <v>1</v>
      </c>
      <c r="AF34" s="3">
        <v>1</v>
      </c>
      <c r="AG34" s="3">
        <v>1</v>
      </c>
      <c r="AR34" s="3">
        <f>'Lookup Tables'!A:A</f>
        <v>0</v>
      </c>
    </row>
    <row r="35" spans="1:44" ht="12.75">
      <c r="A35" s="2" t="s">
        <v>139</v>
      </c>
      <c r="B35" s="3" t="s">
        <v>101</v>
      </c>
      <c r="C35" s="3" t="s">
        <v>86</v>
      </c>
      <c r="D35" s="3">
        <v>6</v>
      </c>
      <c r="E35" s="3" t="s">
        <v>110</v>
      </c>
      <c r="F35" s="3" t="s">
        <v>52</v>
      </c>
      <c r="G35" s="3">
        <v>1</v>
      </c>
      <c r="H35" s="3">
        <v>1</v>
      </c>
      <c r="I35" s="3" t="s">
        <v>52</v>
      </c>
      <c r="J35" s="3" t="s">
        <v>114</v>
      </c>
      <c r="K35" s="3">
        <f t="shared" si="2"/>
        <v>35</v>
      </c>
      <c r="L35" s="3">
        <f t="shared" si="2"/>
        <v>50</v>
      </c>
      <c r="M35" s="3">
        <f t="shared" si="2"/>
        <v>61</v>
      </c>
      <c r="N35" s="3">
        <f t="shared" si="2"/>
        <v>70</v>
      </c>
      <c r="O35" s="3">
        <f t="shared" si="2"/>
        <v>79</v>
      </c>
      <c r="P35" s="3">
        <f t="shared" si="2"/>
        <v>86</v>
      </c>
      <c r="Q35" s="3">
        <f t="shared" si="2"/>
        <v>93</v>
      </c>
      <c r="R35" s="3">
        <f t="shared" si="2"/>
        <v>100</v>
      </c>
      <c r="S35" s="3">
        <f t="shared" si="2"/>
        <v>106</v>
      </c>
      <c r="T35" s="3">
        <f t="shared" si="2"/>
        <v>111</v>
      </c>
      <c r="U35" s="3">
        <f t="shared" si="2"/>
        <v>117</v>
      </c>
      <c r="V35" s="3">
        <f t="shared" si="2"/>
        <v>122</v>
      </c>
      <c r="W35" s="3">
        <f>VLOOKUP(E35,'Lookup Tables'!$A$2:$B$12,2)</f>
        <v>8</v>
      </c>
      <c r="X35" s="3">
        <f>VLOOKUP(F35,'Lookup Tables'!$A$2:$B$12,2)</f>
        <v>1</v>
      </c>
      <c r="Y35" s="3">
        <v>8</v>
      </c>
      <c r="Z35" s="3">
        <f>VLOOKUP(J35,'Lookup Tables'!$G$2:$H$12,2)*(8+D35)</f>
        <v>115.5</v>
      </c>
      <c r="AA35" s="3">
        <f>VLOOKUP(G35,'Lookup Tables'!$C$2:$D$7,2)</f>
        <v>7</v>
      </c>
      <c r="AB35" s="3">
        <f>VLOOKUP(I35,'Lookup Tables'!E$2:F$11,2)</f>
        <v>1</v>
      </c>
      <c r="AC35" s="3">
        <v>1</v>
      </c>
      <c r="AD35" s="3">
        <v>1</v>
      </c>
      <c r="AE35" s="3">
        <v>1</v>
      </c>
      <c r="AF35" s="3">
        <v>1</v>
      </c>
      <c r="AR35" s="3">
        <f>'Lookup Tables'!A:A</f>
        <v>0</v>
      </c>
    </row>
  </sheetData>
  <sheetProtection/>
  <mergeCells count="2">
    <mergeCell ref="E1:F1"/>
    <mergeCell ref="AC1:AG1"/>
  </mergeCells>
  <dataValidations count="3">
    <dataValidation type="list" allowBlank="1" showInputMessage="1" showErrorMessage="1" sqref="C2:C35">
      <formula1>"Cavalry, Hero, Infantry, Monster, Artillery"</formula1>
    </dataValidation>
    <dataValidation errorStyle="warning" type="whole" allowBlank="1" showInputMessage="1" showErrorMessage="1" errorTitle="Value Invalid" error="You must enter a whole number between 0 and 12" sqref="D1:D65536">
      <formula1>0</formula1>
      <formula2>12</formula2>
    </dataValidation>
    <dataValidation errorStyle="warning" type="list" allowBlank="1" showInputMessage="1" showErrorMessage="1" errorTitle="Value Invalid" error="You must enter a valid number and type of attack dice.  Valid dice are:&#10;-,d4,d6,d8,d10,d12,2d4,2d6,2d8,2d10,2d12,3d4,3d6,3d8,3d10,3d12" sqref="E1:F65536">
      <formula1>"-,d4,d6,d8,d10,d12,2d4,2d6,2d8,2d10,2d12,3d4,3d6,3d8,3d10,3d12"</formula1>
    </dataValidation>
  </dataValidations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Kast</dc:creator>
  <cp:keywords/>
  <dc:description/>
  <cp:lastModifiedBy>Daniel Kast</cp:lastModifiedBy>
  <cp:lastPrinted>2004-09-09T00:25:27Z</cp:lastPrinted>
  <dcterms:created xsi:type="dcterms:W3CDTF">2003-02-20T15:42:03Z</dcterms:created>
  <dcterms:modified xsi:type="dcterms:W3CDTF">2013-01-02T13:32:18Z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-1471325031</vt:i4>
  </property>
  <property fmtid="{D5CDD505-2E9C-101B-9397-08002B2CF9AE}" pid="3" name="_EmailSubject">
    <vt:lpwstr>FTMfinal.xls</vt:lpwstr>
  </property>
  <property fmtid="{D5CDD505-2E9C-101B-9397-08002B2CF9AE}" pid="4" name="_AuthorEmail">
    <vt:lpwstr>jim.callahan.hsqe@statefarm.com</vt:lpwstr>
  </property>
  <property fmtid="{D5CDD505-2E9C-101B-9397-08002B2CF9AE}" pid="5" name="_AuthorEmailDisplayName">
    <vt:lpwstr>Jim Callahan</vt:lpwstr>
  </property>
  <property fmtid="{D5CDD505-2E9C-101B-9397-08002B2CF9AE}" pid="6" name="_PreviousAdHocReviewCycleID">
    <vt:i4>1647294666</vt:i4>
  </property>
  <property fmtid="{D5CDD505-2E9C-101B-9397-08002B2CF9AE}" pid="7" name="_ReviewingToolsShownOnce">
    <vt:lpwstr/>
  </property>
</Properties>
</file>